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timbaumgartner/Desktop/Metropol Audit/fhoch3/FF_Starter_Kit/Finished/"/>
    </mc:Choice>
  </mc:AlternateContent>
  <xr:revisionPtr revIDLastSave="0" documentId="13_ncr:1_{4968D510-9D53-314D-8883-E2CA202519C2}" xr6:coauthVersionLast="47" xr6:coauthVersionMax="47" xr10:uidLastSave="{00000000-0000-0000-0000-000000000000}"/>
  <bookViews>
    <workbookView xWindow="29400" yWindow="600" windowWidth="38400" windowHeight="19120" tabRatio="500" xr2:uid="{00000000-000D-0000-FFFF-FFFF00000000}"/>
  </bookViews>
  <sheets>
    <sheet name="Übersicht" sheetId="1" r:id="rId1"/>
    <sheet name="Budgetplaner" sheetId="2" r:id="rId2"/>
    <sheet name="Sparplan" sheetId="3" r:id="rId3"/>
    <sheet name="Checkliste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" i="4" l="1"/>
  <c r="C12" i="3"/>
  <c r="F10" i="3"/>
  <c r="F13" i="3" s="1"/>
  <c r="H35" i="2"/>
  <c r="G35" i="2"/>
  <c r="E35" i="2"/>
  <c r="D35" i="2"/>
  <c r="F35" i="2" s="1"/>
  <c r="H34" i="2"/>
  <c r="F34" i="2"/>
  <c r="H33" i="2"/>
  <c r="F33" i="2"/>
  <c r="H32" i="2"/>
  <c r="F32" i="2"/>
  <c r="H31" i="2"/>
  <c r="F31" i="2"/>
  <c r="H30" i="2"/>
  <c r="F30" i="2"/>
  <c r="H29" i="2"/>
  <c r="F29" i="2"/>
  <c r="H28" i="2"/>
  <c r="F28" i="2"/>
  <c r="H27" i="2"/>
  <c r="F27" i="2"/>
  <c r="H26" i="2"/>
  <c r="F26" i="2"/>
  <c r="H25" i="2"/>
  <c r="F25" i="2"/>
  <c r="H24" i="2"/>
  <c r="F24" i="2"/>
  <c r="H23" i="2"/>
  <c r="F23" i="2"/>
  <c r="H22" i="2"/>
  <c r="F22" i="2"/>
  <c r="H21" i="2"/>
  <c r="F21" i="2"/>
  <c r="H20" i="2"/>
  <c r="F20" i="2"/>
  <c r="H19" i="2"/>
  <c r="F19" i="2"/>
  <c r="H18" i="2"/>
  <c r="F18" i="2"/>
  <c r="H17" i="2"/>
  <c r="F17" i="2"/>
  <c r="H16" i="2"/>
  <c r="F16" i="2"/>
  <c r="H15" i="2"/>
  <c r="F15" i="2"/>
  <c r="H14" i="2"/>
  <c r="F14" i="2"/>
  <c r="H13" i="2"/>
  <c r="F13" i="2"/>
  <c r="H12" i="2"/>
  <c r="F12" i="2"/>
  <c r="H11" i="2"/>
  <c r="F11" i="2"/>
  <c r="H10" i="2"/>
  <c r="F10" i="2"/>
  <c r="H9" i="2"/>
  <c r="F9" i="2"/>
  <c r="H8" i="2"/>
  <c r="F8" i="2"/>
  <c r="H7" i="2"/>
  <c r="F7" i="2"/>
  <c r="F33" i="1"/>
  <c r="D33" i="1"/>
  <c r="G33" i="1" s="1"/>
  <c r="C33" i="1"/>
  <c r="E33" i="1" s="1"/>
  <c r="F32" i="1"/>
  <c r="D32" i="1"/>
  <c r="G32" i="1" s="1"/>
  <c r="C32" i="1"/>
  <c r="E32" i="1" s="1"/>
  <c r="F31" i="1"/>
  <c r="E31" i="1"/>
  <c r="D31" i="1"/>
  <c r="G31" i="1" s="1"/>
  <c r="C31" i="1"/>
  <c r="F30" i="1"/>
  <c r="D30" i="1"/>
  <c r="G30" i="1" s="1"/>
  <c r="C30" i="1"/>
  <c r="E30" i="1" s="1"/>
  <c r="F29" i="1"/>
  <c r="D29" i="1"/>
  <c r="G29" i="1" s="1"/>
  <c r="C29" i="1"/>
  <c r="E29" i="1" s="1"/>
  <c r="F28" i="1"/>
  <c r="D28" i="1"/>
  <c r="G28" i="1" s="1"/>
  <c r="C28" i="1"/>
  <c r="F27" i="1"/>
  <c r="D27" i="1"/>
  <c r="G27" i="1" s="1"/>
  <c r="C27" i="1"/>
  <c r="E27" i="1" s="1"/>
  <c r="F26" i="1"/>
  <c r="G26" i="1" s="1"/>
  <c r="D26" i="1"/>
  <c r="D34" i="1" s="1"/>
  <c r="C26" i="1"/>
  <c r="C34" i="1" s="1"/>
  <c r="D22" i="1"/>
  <c r="C22" i="1"/>
  <c r="C21" i="1"/>
  <c r="D21" i="1" s="1"/>
  <c r="D17" i="1"/>
  <c r="B17" i="1"/>
  <c r="D15" i="1"/>
  <c r="B15" i="1"/>
  <c r="B13" i="1"/>
  <c r="T5" i="1"/>
  <c r="T4" i="1"/>
  <c r="G34" i="1" l="1"/>
  <c r="E26" i="1"/>
  <c r="C10" i="3"/>
  <c r="C11" i="3" s="1"/>
  <c r="C13" i="3" s="1"/>
  <c r="F34" i="1"/>
  <c r="E28" i="1"/>
  <c r="F12" i="3"/>
  <c r="E34" i="1" l="1"/>
</calcChain>
</file>

<file path=xl/sharedStrings.xml><?xml version="1.0" encoding="utf-8"?>
<sst xmlns="http://schemas.openxmlformats.org/spreadsheetml/2006/main" count="246" uniqueCount="130">
  <si>
    <t>Urlaubsbudget-Planer</t>
  </si>
  <si>
    <t>Budget-Check</t>
  </si>
  <si>
    <t>Reisekosten realistisch planen.
Entspannt verreisen.</t>
  </si>
  <si>
    <t>Freies Budget</t>
  </si>
  <si>
    <t>Tatsächliche Kosten</t>
  </si>
  <si>
    <t>Diese Übersicht rechnet sich automatisch aus deinem Budgetplaner. Bitte einfach ansehen, nichts ändern.</t>
  </si>
  <si>
    <t>AUF EINEN BLICK</t>
  </si>
  <si>
    <t>GESAMTBUDGET (GEPLANT)</t>
  </si>
  <si>
    <t>VERFÜGBARES BUDGET</t>
  </si>
  <si>
    <t>TATSÄCHLICHE KOSTEN</t>
  </si>
  <si>
    <t>BEREITS BEZAHLT</t>
  </si>
  <si>
    <t>NOCH OFFEN (ZU BEZAHLEN)</t>
  </si>
  <si>
    <t>FORTSCHRITT</t>
  </si>
  <si>
    <t>Budget-Auslastung</t>
  </si>
  <si>
    <t>Zahlungsstand</t>
  </si>
  <si>
    <t>KOSTEN NACH KATEGORIE</t>
  </si>
  <si>
    <t>Kategorie</t>
  </si>
  <si>
    <t>Geplant</t>
  </si>
  <si>
    <t>Tatsächlich</t>
  </si>
  <si>
    <t>Differenz</t>
  </si>
  <si>
    <t>Bezahlt</t>
  </si>
  <si>
    <t>Offen</t>
  </si>
  <si>
    <t>Anreise &amp; Transport</t>
  </si>
  <si>
    <t>Anreise</t>
  </si>
  <si>
    <t>Unterkunft</t>
  </si>
  <si>
    <t>Verpflegung</t>
  </si>
  <si>
    <t>Aktivitäten &amp; Ausflüge</t>
  </si>
  <si>
    <t>Aktivitäten</t>
  </si>
  <si>
    <t>Shopping &amp; Souvenirs</t>
  </si>
  <si>
    <t>Shopping</t>
  </si>
  <si>
    <t>Versicherung &amp; Dokumente</t>
  </si>
  <si>
    <t>Versicherung</t>
  </si>
  <si>
    <t>Vor der Reise</t>
  </si>
  <si>
    <t>Sonstiges</t>
  </si>
  <si>
    <t>Gesamt</t>
  </si>
  <si>
    <t>Budgetplaner</t>
  </si>
  <si>
    <t>Trage dein geplantes Budget ein (Spalte D) und ergänze die tatsächlichen Kosten (Spalte E), sobald sie feststehen. Die Beispielwerte kannst du einfach überschreiben.</t>
  </si>
  <si>
    <t>⚠️  Nur die türkis hinterlegten Felder verändern → alles andere wird automatisch berechnet.</t>
  </si>
  <si>
    <t>Position</t>
  </si>
  <si>
    <t>Budget</t>
  </si>
  <si>
    <t>Fällig am</t>
  </si>
  <si>
    <t>Anbieter</t>
  </si>
  <si>
    <t>Status</t>
  </si>
  <si>
    <t>Notiz</t>
  </si>
  <si>
    <t>Flug / Bahn / Fähre</t>
  </si>
  <si>
    <t>Ferienflieger</t>
  </si>
  <si>
    <t>Gepäckgebühren</t>
  </si>
  <si>
    <t>Transfer &amp; Taxi</t>
  </si>
  <si>
    <t>Parken am Flughafen</t>
  </si>
  <si>
    <t>Airport Parking</t>
  </si>
  <si>
    <t>Gebucht</t>
  </si>
  <si>
    <t>Mietwagen</t>
  </si>
  <si>
    <t>In Planung</t>
  </si>
  <si>
    <t>Benzin &amp; Maut</t>
  </si>
  <si>
    <t>ÖPNV vor Ort</t>
  </si>
  <si>
    <t>Hotel / Ferienwohnung</t>
  </si>
  <si>
    <t>Casa Limoni</t>
  </si>
  <si>
    <t>Kurtaxe &amp; Ortstaxe</t>
  </si>
  <si>
    <t>Kaution</t>
  </si>
  <si>
    <t>Restaurants &amp; Cafés</t>
  </si>
  <si>
    <t>Lebensmittel-Einkäufe</t>
  </si>
  <si>
    <t>Snacks &amp; Eis unterwegs</t>
  </si>
  <si>
    <t>Eintritte &amp; Sehenswürdigkeiten</t>
  </si>
  <si>
    <t>Touren &amp; Ausflüge</t>
  </si>
  <si>
    <t>Sport &amp; Verleih</t>
  </si>
  <si>
    <t>Wellness &amp; Extras</t>
  </si>
  <si>
    <t>Souvenirs &amp; Geschenke</t>
  </si>
  <si>
    <t>Shopping vor Ort</t>
  </si>
  <si>
    <t>Reiserücktritts-Versicherung</t>
  </si>
  <si>
    <t>ReiseSchutz24</t>
  </si>
  <si>
    <t>Auslandskranken-Versicherung</t>
  </si>
  <si>
    <t>Visum / Reisepass</t>
  </si>
  <si>
    <t>Reiseausstattung (Koffer, Adapter …)</t>
  </si>
  <si>
    <t>Kleidung &amp; Sonnenschutz</t>
  </si>
  <si>
    <t>Betreuung (Haustier, Blumen, Post)</t>
  </si>
  <si>
    <t>Roaming / SIM-Karte</t>
  </si>
  <si>
    <t>Trinkgelder</t>
  </si>
  <si>
    <t>Puffer für Spontanes</t>
  </si>
  <si>
    <t>Sparplan  ·  entspannt zur Reisekasse</t>
  </si>
  <si>
    <t>Trage Abreisedatum, dein bereits Gespartes und die Reisetage ein – deine monatliche Sparrate und dein Tagesbudget vor Ort rechnen sich automatisch.</t>
  </si>
  <si>
    <t>DEIN SPARPLAN BIS ZUR ABREISE</t>
  </si>
  <si>
    <t>URLAUBSKASSE VOR ORT</t>
  </si>
  <si>
    <t>Abreisedatum</t>
  </si>
  <si>
    <t>Reisetage</t>
  </si>
  <si>
    <t>Bereits gespart</t>
  </si>
  <si>
    <t>Anzahl Personen</t>
  </si>
  <si>
    <t>Geplante Reisekosten (aus Budgetplaner)</t>
  </si>
  <si>
    <t>Budget vor Ort (Verpflegung, Aktivitäten,</t>
  </si>
  <si>
    <t>Noch zu sparen</t>
  </si>
  <si>
    <t>Shopping &amp; Sonstiges)</t>
  </si>
  <si>
    <t>Monate bis zur Abreise</t>
  </si>
  <si>
    <t>Tagesbudget gesamt</t>
  </si>
  <si>
    <t>Deine monatliche Sparrate</t>
  </si>
  <si>
    <t>Tagesbudget pro Person</t>
  </si>
  <si>
    <t>Reise-Checkliste  ·  Schritt für Schritt entspannt in den Urlaub</t>
  </si>
  <si>
    <t>Setze den Status auf „Erledigt“, sobald ein Punkt abgehakt ist.</t>
  </si>
  <si>
    <t>Fortschritt</t>
  </si>
  <si>
    <t>Aufgabe</t>
  </si>
  <si>
    <t>Zeitraum</t>
  </si>
  <si>
    <t>Zuständig</t>
  </si>
  <si>
    <t>8+ Wochen vorher</t>
  </si>
  <si>
    <t>Reiseziel &amp; Gesamtbudget festlegen</t>
  </si>
  <si>
    <t>Urlaub im Job einreichen</t>
  </si>
  <si>
    <t>Unterkunft vergleichen &amp; buchen</t>
  </si>
  <si>
    <t>Flug / Bahn / Fähre buchen</t>
  </si>
  <si>
    <t>Reisepass &amp; Ausweis auf Gültigkeit prüfen</t>
  </si>
  <si>
    <t>Visum / Einreisebestimmungen klären</t>
  </si>
  <si>
    <t>4–8 Wochen vorher</t>
  </si>
  <si>
    <t>Reiserücktritts- &amp; Auslandskrankenversicherung abschließen</t>
  </si>
  <si>
    <t>Mietwagen reservieren</t>
  </si>
  <si>
    <t>Ausflüge &amp; Aktivitäten vorplanen</t>
  </si>
  <si>
    <t>Impfungen &amp; Reiseapotheke prüfen</t>
  </si>
  <si>
    <t>Betreuung organisieren (Haustier, Blumen, Post)</t>
  </si>
  <si>
    <t>2–4 Wochen vorher</t>
  </si>
  <si>
    <t>Zahlungsmittel klären (Kreditkarte, Bargeld, Gebühren)</t>
  </si>
  <si>
    <t>Roaming / SIM-Karte fürs Ausland klären</t>
  </si>
  <si>
    <t>Packliste erstellen</t>
  </si>
  <si>
    <t>Sparziel checken: Urlaubskasse komplett?</t>
  </si>
  <si>
    <t>1 Woche vorher</t>
  </si>
  <si>
    <t>Online-Check-in &amp; Bordkarten vorbereiten</t>
  </si>
  <si>
    <t>Dokumente kopieren &amp; digital sichern</t>
  </si>
  <si>
    <t>Koffer packen</t>
  </si>
  <si>
    <t>Wettervorhersage checken</t>
  </si>
  <si>
    <t>Nachbarn informieren / Briefkasten organisieren</t>
  </si>
  <si>
    <t>Am Reisetag</t>
  </si>
  <si>
    <t>Kühlschrank leeren &amp; Müll rausbringen</t>
  </si>
  <si>
    <t>Fenster schließen, Geräte &amp; Heizung aus</t>
  </si>
  <si>
    <t>Dokumente, Tickets &amp; Urlaubskasse einstecken</t>
  </si>
  <si>
    <t>Ankommen, durchatmen, Urlaub genießen</t>
  </si>
  <si>
    <t>Finanzmut-Tipp:  Richte ein eigenes Urlaubs-Unterkonto ein und überweise deine Sparrate direkt am Monatsanfang per Dauerauftrag. So reist die Vorfreude jeden Monat mit, und die Urlaubskasse füllt sich ganz von allein.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</si>
</sst>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€&quot;"/>
    <numFmt numFmtId="165" formatCode="#,##0&quot; €&quot;"/>
    <numFmt numFmtId="166" formatCode="0&quot; %&quot;"/>
    <numFmt numFmtId="167" formatCode=";;;"/>
    <numFmt numFmtId="168" formatCode="dd\.mm\.yyyy"/>
  </numFmts>
  <fonts count="36" x14ac:knownFonts="1">
    <font>
      <sz val="11"/>
      <color theme="1"/>
      <name val="Calibri"/>
      <family val="2"/>
      <charset val="1"/>
    </font>
    <font>
      <b/>
      <sz val="40"/>
      <color rgb="FF143371"/>
      <name val="Calibri"/>
      <family val="2"/>
      <charset val="1"/>
    </font>
    <font>
      <sz val="8"/>
      <color rgb="FFFFFFFF"/>
      <name val="Calibri"/>
      <family val="2"/>
      <charset val="1"/>
    </font>
    <font>
      <sz val="14"/>
      <color rgb="FFE9974A"/>
      <name val="Calibri"/>
      <family val="2"/>
      <charset val="1"/>
    </font>
    <font>
      <sz val="9"/>
      <color rgb="FFFFFFFF"/>
      <name val="Calibri"/>
      <family val="2"/>
      <charset val="1"/>
    </font>
    <font>
      <sz val="9"/>
      <color rgb="FFDEF8F5"/>
      <name val="Calibri"/>
      <family val="2"/>
      <charset val="1"/>
    </font>
    <font>
      <sz val="12"/>
      <color rgb="FFFFFFFF"/>
      <name val="Calibri"/>
      <family val="2"/>
      <charset val="1"/>
    </font>
    <font>
      <b/>
      <sz val="14"/>
      <color rgb="FF0CB8AE"/>
      <name val="Calibri"/>
      <family val="2"/>
      <charset val="1"/>
    </font>
    <font>
      <b/>
      <sz val="10"/>
      <color rgb="FF002060"/>
      <name val="Calibri"/>
      <family val="2"/>
      <charset val="1"/>
    </font>
    <font>
      <b/>
      <sz val="24"/>
      <color rgb="FF143371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2"/>
      <color rgb="FFE9974A"/>
      <name val="Calibri"/>
      <family val="2"/>
      <charset val="1"/>
    </font>
    <font>
      <b/>
      <sz val="18"/>
      <color rgb="FFE9974A"/>
      <name val="Calibri"/>
      <family val="2"/>
      <charset val="1"/>
    </font>
    <font>
      <sz val="12"/>
      <color rgb="FF1F2A2A"/>
      <name val="Calibri"/>
      <family val="2"/>
      <charset val="1"/>
    </font>
    <font>
      <b/>
      <sz val="12"/>
      <color rgb="FF0CB8AE"/>
      <name val="Calibri"/>
      <family val="2"/>
      <charset val="1"/>
    </font>
    <font>
      <b/>
      <sz val="12"/>
      <color rgb="FF1D52AC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1F2A2A"/>
      <name val="Calibri"/>
      <family val="2"/>
      <charset val="1"/>
    </font>
    <font>
      <b/>
      <sz val="20"/>
      <color rgb="FF143371"/>
      <name val="Calibri"/>
      <family val="2"/>
      <charset val="1"/>
    </font>
    <font>
      <b/>
      <sz val="9.5"/>
      <color rgb="FF0CB8AE"/>
      <name val="Calibri"/>
      <family val="2"/>
      <charset val="1"/>
    </font>
    <font>
      <sz val="10.5"/>
      <color rgb="FF1F2A2A"/>
      <name val="Calibri"/>
      <family val="2"/>
      <charset val="1"/>
    </font>
    <font>
      <b/>
      <sz val="10"/>
      <color rgb="FF1F2A2A"/>
      <name val="Calibri"/>
      <family val="2"/>
      <charset val="1"/>
    </font>
    <font>
      <sz val="10"/>
      <color rgb="FF7A8887"/>
      <name val="Calibri"/>
      <family val="2"/>
      <charset val="1"/>
    </font>
    <font>
      <sz val="9"/>
      <color rgb="FFC2CCCB"/>
      <name val="Calibri"/>
      <family val="2"/>
      <charset val="1"/>
    </font>
    <font>
      <b/>
      <sz val="11"/>
      <color rgb="FF1F2A2A"/>
      <name val="Calibri"/>
      <family val="2"/>
      <charset val="1"/>
    </font>
    <font>
      <sz val="11"/>
      <color rgb="FF7A8887"/>
      <name val="Calibri"/>
      <family val="2"/>
      <charset val="1"/>
    </font>
    <font>
      <b/>
      <sz val="12"/>
      <color rgb="FF143371"/>
      <name val="Calibri"/>
      <family val="2"/>
      <charset val="1"/>
    </font>
    <font>
      <b/>
      <sz val="16"/>
      <color rgb="FFEE8A3C"/>
      <name val="Calibri"/>
      <family val="2"/>
      <charset val="1"/>
    </font>
    <font>
      <sz val="12"/>
      <color rgb="FF8C4A10"/>
      <name val="Calibri"/>
      <family val="2"/>
      <charset val="1"/>
    </font>
    <font>
      <b/>
      <sz val="10.5"/>
      <color rgb="FF143371"/>
      <name val="Calibri"/>
      <family val="2"/>
      <charset val="1"/>
    </font>
    <font>
      <sz val="9.5"/>
      <color rgb="FF7A8887"/>
      <name val="Calibri"/>
      <family val="2"/>
      <charset val="1"/>
    </font>
    <font>
      <b/>
      <sz val="12"/>
      <color theme="0"/>
      <name val="Calibri"/>
      <family val="2"/>
      <charset val="1"/>
    </font>
    <font>
      <b/>
      <sz val="18"/>
      <color theme="0"/>
      <name val="Calibri"/>
      <family val="2"/>
      <charset val="1"/>
    </font>
    <font>
      <b/>
      <sz val="12"/>
      <color rgb="FF6E7A79"/>
      <name val="Calibri"/>
      <family val="2"/>
      <charset val="1"/>
    </font>
    <font>
      <b/>
      <sz val="16"/>
      <color rgb="FF6E7A79"/>
      <name val="Calibri"/>
      <family val="2"/>
      <charset val="1"/>
    </font>
    <font>
      <sz val="14"/>
      <color rgb="FFFFFFFF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DFF9F6"/>
        <bgColor rgb="FFDEF8F5"/>
      </patternFill>
    </fill>
    <fill>
      <patternFill patternType="solid">
        <fgColor rgb="FF1C52AC"/>
        <bgColor rgb="FF1D52AC"/>
      </patternFill>
    </fill>
    <fill>
      <patternFill patternType="solid">
        <fgColor rgb="FFDEF8F5"/>
        <bgColor rgb="FFDDF7F5"/>
      </patternFill>
    </fill>
    <fill>
      <patternFill patternType="solid">
        <fgColor rgb="FFDDF7F5"/>
        <bgColor rgb="FFDEF8F5"/>
      </patternFill>
    </fill>
    <fill>
      <patternFill patternType="solid">
        <fgColor rgb="FF143371"/>
        <bgColor rgb="FF1A3975"/>
      </patternFill>
    </fill>
    <fill>
      <patternFill patternType="solid">
        <fgColor rgb="FFFAF9F5"/>
        <bgColor rgb="FFFFFFFF"/>
      </patternFill>
    </fill>
    <fill>
      <patternFill patternType="solid">
        <fgColor rgb="FFFDF0E1"/>
        <bgColor rgb="FFFAF9F5"/>
      </patternFill>
    </fill>
    <fill>
      <patternFill patternType="solid">
        <fgColor rgb="FFECFAFD"/>
        <bgColor rgb="FFDEF8F5"/>
      </patternFill>
    </fill>
    <fill>
      <patternFill patternType="solid">
        <fgColor rgb="FFECFAFD"/>
        <bgColor rgb="FFDDF7F5"/>
      </patternFill>
    </fill>
  </fills>
  <borders count="13">
    <border>
      <left/>
      <right/>
      <top/>
      <bottom/>
      <diagonal/>
    </border>
    <border>
      <left/>
      <right/>
      <top/>
      <bottom style="thin">
        <color rgb="FF21BCB3"/>
      </bottom>
      <diagonal/>
    </border>
    <border>
      <left/>
      <right/>
      <top/>
      <bottom style="thin">
        <color rgb="FFE8E6E1"/>
      </bottom>
      <diagonal/>
    </border>
    <border>
      <left/>
      <right/>
      <top style="thin">
        <color rgb="FF0CB8AE"/>
      </top>
      <bottom style="hair">
        <color rgb="FFC9E5E2"/>
      </bottom>
      <diagonal/>
    </border>
    <border>
      <left/>
      <right/>
      <top/>
      <bottom style="hair">
        <color rgb="FFC9E5E2"/>
      </bottom>
      <diagonal/>
    </border>
    <border>
      <left/>
      <right/>
      <top style="thin">
        <color rgb="FF0CB8AE"/>
      </top>
      <bottom/>
      <diagonal/>
    </border>
    <border>
      <left style="thin">
        <color rgb="FF6E7A79"/>
      </left>
      <right style="thin">
        <color rgb="FFEEF1EF"/>
      </right>
      <top style="thick">
        <color rgb="FFE8974A"/>
      </top>
      <bottom/>
      <diagonal/>
    </border>
    <border>
      <left style="thin">
        <color rgb="FF6E7A79"/>
      </left>
      <right style="thin">
        <color rgb="FFEEF1EF"/>
      </right>
      <top/>
      <bottom style="thick">
        <color rgb="FFE9974A"/>
      </bottom>
      <diagonal/>
    </border>
    <border>
      <left/>
      <right style="thin">
        <color rgb="FFEEF1EF"/>
      </right>
      <top/>
      <bottom/>
      <diagonal/>
    </border>
    <border>
      <left/>
      <right style="thin">
        <color rgb="FFEEF1EF"/>
      </right>
      <top/>
      <bottom style="thin">
        <color rgb="FFEEF1EF"/>
      </bottom>
      <diagonal/>
    </border>
    <border>
      <left/>
      <right style="thin">
        <color rgb="FFEEF1EF"/>
      </right>
      <top style="thick">
        <color rgb="FF1D52AC"/>
      </top>
      <bottom/>
      <diagonal/>
    </border>
    <border>
      <left/>
      <right style="thin">
        <color rgb="FFEEF1EF"/>
      </right>
      <top/>
      <bottom style="thick">
        <color rgb="FF1C52AC"/>
      </bottom>
      <diagonal/>
    </border>
    <border>
      <left/>
      <right style="thin">
        <color rgb="FFEEF1EF"/>
      </right>
      <top style="thick">
        <color rgb="FF1C52AC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1" xfId="0" applyFont="1" applyBorder="1"/>
    <xf numFmtId="164" fontId="4" fillId="0" borderId="1" xfId="0" applyNumberFormat="1" applyFont="1" applyBorder="1"/>
    <xf numFmtId="0" fontId="0" fillId="2" borderId="0" xfId="0" applyFill="1"/>
    <xf numFmtId="0" fontId="16" fillId="6" borderId="0" xfId="0" applyFont="1" applyFill="1"/>
    <xf numFmtId="0" fontId="17" fillId="0" borderId="2" xfId="0" applyFont="1" applyBorder="1"/>
    <xf numFmtId="165" fontId="17" fillId="0" borderId="2" xfId="0" applyNumberFormat="1" applyFont="1" applyBorder="1"/>
    <xf numFmtId="0" fontId="17" fillId="5" borderId="2" xfId="0" applyFont="1" applyFill="1" applyBorder="1"/>
    <xf numFmtId="165" fontId="17" fillId="5" borderId="2" xfId="0" applyNumberFormat="1" applyFont="1" applyFill="1" applyBorder="1"/>
    <xf numFmtId="165" fontId="16" fillId="6" borderId="0" xfId="0" applyNumberFormat="1" applyFont="1" applyFill="1"/>
    <xf numFmtId="0" fontId="10" fillId="3" borderId="0" xfId="0" applyFont="1" applyFill="1" applyAlignment="1">
      <alignment vertical="center"/>
    </xf>
    <xf numFmtId="0" fontId="19" fillId="0" borderId="3" xfId="0" applyFont="1" applyBorder="1" applyAlignment="1">
      <alignment vertical="center"/>
    </xf>
    <xf numFmtId="0" fontId="20" fillId="4" borderId="3" xfId="0" applyFont="1" applyFill="1" applyBorder="1" applyAlignment="1">
      <alignment vertical="center"/>
    </xf>
    <xf numFmtId="165" fontId="21" fillId="5" borderId="3" xfId="0" applyNumberFormat="1" applyFont="1" applyFill="1" applyBorder="1" applyAlignment="1">
      <alignment vertical="center"/>
    </xf>
    <xf numFmtId="165" fontId="17" fillId="5" borderId="3" xfId="0" applyNumberFormat="1" applyFont="1" applyFill="1" applyBorder="1" applyAlignment="1">
      <alignment vertical="center"/>
    </xf>
    <xf numFmtId="165" fontId="22" fillId="0" borderId="3" xfId="0" applyNumberFormat="1" applyFont="1" applyBorder="1" applyAlignment="1">
      <alignment vertical="center"/>
    </xf>
    <xf numFmtId="168" fontId="17" fillId="5" borderId="3" xfId="0" applyNumberFormat="1" applyFont="1" applyFill="1" applyBorder="1" applyAlignment="1">
      <alignment vertical="center"/>
    </xf>
    <xf numFmtId="0" fontId="17" fillId="5" borderId="3" xfId="0" applyFont="1" applyFill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0" fillId="4" borderId="4" xfId="0" applyFont="1" applyFill="1" applyBorder="1" applyAlignment="1">
      <alignment vertical="center"/>
    </xf>
    <xf numFmtId="165" fontId="21" fillId="5" borderId="4" xfId="0" applyNumberFormat="1" applyFont="1" applyFill="1" applyBorder="1" applyAlignment="1">
      <alignment vertical="center"/>
    </xf>
    <xf numFmtId="165" fontId="17" fillId="5" borderId="4" xfId="0" applyNumberFormat="1" applyFont="1" applyFill="1" applyBorder="1" applyAlignment="1">
      <alignment vertical="center"/>
    </xf>
    <xf numFmtId="165" fontId="22" fillId="0" borderId="4" xfId="0" applyNumberFormat="1" applyFont="1" applyBorder="1" applyAlignment="1">
      <alignment vertical="center"/>
    </xf>
    <xf numFmtId="168" fontId="17" fillId="5" borderId="4" xfId="0" applyNumberFormat="1" applyFont="1" applyFill="1" applyBorder="1" applyAlignment="1">
      <alignment vertical="center"/>
    </xf>
    <xf numFmtId="0" fontId="17" fillId="5" borderId="4" xfId="0" applyFont="1" applyFill="1" applyBorder="1" applyAlignment="1">
      <alignment vertical="center"/>
    </xf>
    <xf numFmtId="0" fontId="19" fillId="7" borderId="3" xfId="0" applyFont="1" applyFill="1" applyBorder="1" applyAlignment="1">
      <alignment vertical="center"/>
    </xf>
    <xf numFmtId="165" fontId="22" fillId="7" borderId="3" xfId="0" applyNumberFormat="1" applyFont="1" applyFill="1" applyBorder="1" applyAlignment="1">
      <alignment vertical="center"/>
    </xf>
    <xf numFmtId="0" fontId="23" fillId="7" borderId="4" xfId="0" applyFont="1" applyFill="1" applyBorder="1" applyAlignment="1">
      <alignment vertical="center"/>
    </xf>
    <xf numFmtId="165" fontId="22" fillId="7" borderId="4" xfId="0" applyNumberFormat="1" applyFont="1" applyFill="1" applyBorder="1" applyAlignment="1">
      <alignment vertical="center"/>
    </xf>
    <xf numFmtId="0" fontId="17" fillId="0" borderId="4" xfId="0" applyFont="1" applyBorder="1" applyAlignment="1">
      <alignment vertical="center"/>
    </xf>
    <xf numFmtId="168" fontId="24" fillId="5" borderId="4" xfId="0" applyNumberFormat="1" applyFont="1" applyFill="1" applyBorder="1" applyAlignment="1">
      <alignment vertical="center"/>
    </xf>
    <xf numFmtId="1" fontId="24" fillId="5" borderId="4" xfId="0" applyNumberFormat="1" applyFont="1" applyFill="1" applyBorder="1" applyAlignment="1">
      <alignment vertical="center"/>
    </xf>
    <xf numFmtId="165" fontId="24" fillId="5" borderId="4" xfId="0" applyNumberFormat="1" applyFont="1" applyFill="1" applyBorder="1" applyAlignment="1">
      <alignment vertical="center"/>
    </xf>
    <xf numFmtId="165" fontId="25" fillId="0" borderId="4" xfId="0" applyNumberFormat="1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1" fontId="25" fillId="0" borderId="4" xfId="0" applyNumberFormat="1" applyFont="1" applyBorder="1" applyAlignment="1">
      <alignment vertical="center"/>
    </xf>
    <xf numFmtId="164" fontId="25" fillId="0" borderId="4" xfId="0" applyNumberFormat="1" applyFont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165" fontId="27" fillId="5" borderId="5" xfId="0" applyNumberFormat="1" applyFont="1" applyFill="1" applyBorder="1" applyAlignment="1">
      <alignment vertical="center"/>
    </xf>
    <xf numFmtId="164" fontId="27" fillId="5" borderId="5" xfId="0" applyNumberFormat="1" applyFont="1" applyFill="1" applyBorder="1" applyAlignment="1">
      <alignment vertical="center"/>
    </xf>
    <xf numFmtId="0" fontId="26" fillId="0" borderId="0" xfId="0" applyFont="1"/>
    <xf numFmtId="0" fontId="16" fillId="3" borderId="0" xfId="0" applyFont="1" applyFill="1"/>
    <xf numFmtId="0" fontId="22" fillId="5" borderId="4" xfId="0" applyFont="1" applyFill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20" fillId="7" borderId="4" xfId="0" applyFont="1" applyFill="1" applyBorder="1" applyAlignment="1">
      <alignment vertical="center"/>
    </xf>
    <xf numFmtId="0" fontId="30" fillId="7" borderId="4" xfId="0" applyFont="1" applyFill="1" applyBorder="1" applyAlignment="1">
      <alignment vertical="center"/>
    </xf>
    <xf numFmtId="0" fontId="0" fillId="9" borderId="0" xfId="0" applyFill="1"/>
    <xf numFmtId="0" fontId="5" fillId="9" borderId="0" xfId="0" applyFont="1" applyFill="1"/>
    <xf numFmtId="164" fontId="5" fillId="9" borderId="0" xfId="0" applyNumberFormat="1" applyFont="1" applyFill="1"/>
    <xf numFmtId="0" fontId="4" fillId="9" borderId="0" xfId="0" applyFont="1" applyFill="1"/>
    <xf numFmtId="0" fontId="13" fillId="10" borderId="0" xfId="0" applyFont="1" applyFill="1"/>
    <xf numFmtId="166" fontId="14" fillId="10" borderId="0" xfId="0" applyNumberFormat="1" applyFont="1" applyFill="1"/>
    <xf numFmtId="166" fontId="15" fillId="10" borderId="0" xfId="0" applyNumberFormat="1" applyFont="1" applyFill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5" fillId="3" borderId="0" xfId="0" applyFont="1" applyFill="1" applyAlignment="1">
      <alignment horizontal="left" vertical="center" wrapText="1"/>
    </xf>
    <xf numFmtId="0" fontId="7" fillId="9" borderId="1" xfId="0" applyFont="1" applyFill="1" applyBorder="1"/>
    <xf numFmtId="0" fontId="8" fillId="10" borderId="8" xfId="0" applyFont="1" applyFill="1" applyBorder="1" applyAlignment="1">
      <alignment horizontal="left" vertical="center" indent="1"/>
    </xf>
    <xf numFmtId="165" fontId="9" fillId="10" borderId="9" xfId="0" applyNumberFormat="1" applyFont="1" applyFill="1" applyBorder="1" applyAlignment="1">
      <alignment horizontal="left" vertical="center" indent="1"/>
    </xf>
    <xf numFmtId="0" fontId="31" fillId="3" borderId="10" xfId="0" applyFont="1" applyFill="1" applyBorder="1" applyAlignment="1">
      <alignment horizontal="right" indent="1"/>
    </xf>
    <xf numFmtId="0" fontId="11" fillId="10" borderId="6" xfId="0" applyFont="1" applyFill="1" applyBorder="1" applyAlignment="1">
      <alignment horizontal="right" indent="1"/>
    </xf>
    <xf numFmtId="165" fontId="32" fillId="3" borderId="11" xfId="0" applyNumberFormat="1" applyFont="1" applyFill="1" applyBorder="1" applyAlignment="1">
      <alignment horizontal="right" vertical="center" indent="1"/>
    </xf>
    <xf numFmtId="165" fontId="12" fillId="10" borderId="7" xfId="0" applyNumberFormat="1" applyFont="1" applyFill="1" applyBorder="1" applyAlignment="1">
      <alignment horizontal="right" vertical="center" indent="1"/>
    </xf>
    <xf numFmtId="167" fontId="0" fillId="10" borderId="0" xfId="0" applyNumberFormat="1" applyFill="1"/>
    <xf numFmtId="0" fontId="7" fillId="10" borderId="0" xfId="0" applyFont="1" applyFill="1"/>
    <xf numFmtId="0" fontId="33" fillId="9" borderId="12" xfId="0" applyFont="1" applyFill="1" applyBorder="1" applyAlignment="1">
      <alignment horizontal="right" indent="1"/>
    </xf>
    <xf numFmtId="0" fontId="33" fillId="10" borderId="8" xfId="0" applyFont="1" applyFill="1" applyBorder="1" applyAlignment="1">
      <alignment horizontal="right" indent="1"/>
    </xf>
    <xf numFmtId="165" fontId="34" fillId="9" borderId="8" xfId="0" applyNumberFormat="1" applyFont="1" applyFill="1" applyBorder="1" applyAlignment="1">
      <alignment horizontal="right" vertical="center" indent="1"/>
    </xf>
    <xf numFmtId="165" fontId="34" fillId="10" borderId="8" xfId="0" applyNumberFormat="1" applyFont="1" applyFill="1" applyBorder="1" applyAlignment="1">
      <alignment horizontal="right" vertical="center" indent="1"/>
    </xf>
    <xf numFmtId="0" fontId="7" fillId="10" borderId="1" xfId="0" applyFont="1" applyFill="1" applyBorder="1"/>
    <xf numFmtId="0" fontId="18" fillId="0" borderId="0" xfId="0" applyFont="1"/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28" fillId="8" borderId="0" xfId="0" applyFont="1" applyFill="1" applyAlignment="1">
      <alignment vertical="center" wrapText="1"/>
    </xf>
    <xf numFmtId="0" fontId="6" fillId="3" borderId="0" xfId="0" applyFont="1" applyFill="1"/>
    <xf numFmtId="0" fontId="7" fillId="4" borderId="0" xfId="0" applyFont="1" applyFill="1"/>
    <xf numFmtId="0" fontId="29" fillId="5" borderId="3" xfId="0" applyFont="1" applyFill="1" applyBorder="1"/>
    <xf numFmtId="0" fontId="14" fillId="0" borderId="0" xfId="0" applyFont="1"/>
  </cellXfs>
  <cellStyles count="1">
    <cellStyle name="Standard" xfId="0" builtinId="0"/>
  </cellStyles>
  <dxfs count="3">
    <dxf>
      <font>
        <b/>
        <color rgb="FF0CB8AE"/>
      </font>
    </dxf>
    <dxf>
      <font>
        <b/>
        <color rgb="FF143371"/>
      </font>
    </dxf>
    <dxf>
      <font>
        <b/>
        <color rgb="FF0CB8AE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2060"/>
      <rgbColor rgb="FF808000"/>
      <rgbColor rgb="FF800080"/>
      <rgbColor rgb="FF4F81BD"/>
      <rgbColor rgb="FFC2CCCB"/>
      <rgbColor rgb="FF878787"/>
      <rgbColor rgb="FF7A8887"/>
      <rgbColor rgb="FFC0504D"/>
      <rgbColor rgb="FFFDF0E1"/>
      <rgbColor rgb="FFDDF7F5"/>
      <rgbColor rgb="FF660066"/>
      <rgbColor rgb="FFE9974A"/>
      <rgbColor rgb="FF1C52A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CB8AE"/>
      <rgbColor rgb="FFDEF8F5"/>
      <rgbColor rgb="FFDFF9F6"/>
      <rgbColor rgb="FFFAF9F5"/>
      <rgbColor rgb="FFC9E5E2"/>
      <rgbColor rgb="FFD66BA0"/>
      <rgbColor rgb="FFCC99FF"/>
      <rgbColor rgb="FFE8E6E1"/>
      <rgbColor rgb="FF1D52AC"/>
      <rgbColor rgb="FF21BCB3"/>
      <rgbColor rgb="FF66C2B8"/>
      <rgbColor rgb="FFFFCC00"/>
      <rgbColor rgb="FFEE8A3C"/>
      <rgbColor rgb="FFFF6600"/>
      <rgbColor rgb="FF8064A2"/>
      <rgbColor rgb="FF8496A0"/>
      <rgbColor rgb="FF143371"/>
      <rgbColor rgb="FF6FAF5E"/>
      <rgbColor rgb="FF003300"/>
      <rgbColor rgb="FF333300"/>
      <rgbColor rgb="FF8C4A10"/>
      <rgbColor rgb="FF993366"/>
      <rgbColor rgb="FF1A3975"/>
      <rgbColor rgb="FF1F2A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AFD"/>
      <color rgb="FFDFF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800" b="1" strike="noStrike" spc="-1">
                <a:solidFill>
                  <a:srgbClr val="143371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143371"/>
                </a:solidFill>
                <a:latin typeface="Calibri"/>
              </a:rPr>
              <a:t>Freies Budget &amp; Tatsächliche Kosten</a:t>
            </a:r>
          </a:p>
        </c:rich>
      </c:tx>
      <c:layout>
        <c:manualLayout>
          <c:xMode val="edge"/>
          <c:yMode val="edge"/>
          <c:x val="0.11881112388182409"/>
          <c:y val="2.4220925353778084E-2"/>
        </c:manualLayout>
      </c:layout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1D52A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F365-314E-93B9-1191BF134083}"/>
              </c:ext>
            </c:extLst>
          </c:dPt>
          <c:dPt>
            <c:idx val="1"/>
            <c:bubble3D val="0"/>
            <c:spPr>
              <a:solidFill>
                <a:srgbClr val="EE8A3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F365-314E-93B9-1191BF134083}"/>
              </c:ext>
            </c:extLst>
          </c:dPt>
          <c:dLbls>
            <c:dLbl>
              <c:idx val="0"/>
              <c:layout>
                <c:manualLayout>
                  <c:x val="0.17"/>
                  <c:y val="-0.02"/>
                </c:manualLayout>
              </c:layout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65-314E-93B9-1191BF134083}"/>
                </c:ext>
              </c:extLst>
            </c:dLbl>
            <c:dLbl>
              <c:idx val="1"/>
              <c:layout>
                <c:manualLayout>
                  <c:x val="-0.17"/>
                  <c:y val="0.02"/>
                </c:manualLayout>
              </c:layout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65-314E-93B9-1191BF134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Übersicht!$S$4:$S$5</c:f>
              <c:strCache>
                <c:ptCount val="2"/>
                <c:pt idx="0">
                  <c:v>Freies Budget</c:v>
                </c:pt>
                <c:pt idx="1">
                  <c:v>Tatsächliche Kosten</c:v>
                </c:pt>
              </c:strCache>
            </c:strRef>
          </c:cat>
          <c:val>
            <c:numRef>
              <c:f>Übersicht!$T$4:$T$5</c:f>
              <c:numCache>
                <c:formatCode>#,##0.00" €"</c:formatCode>
                <c:ptCount val="2"/>
                <c:pt idx="0">
                  <c:v>2243</c:v>
                </c:pt>
                <c:pt idx="1">
                  <c:v>1487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65-314E-93B9-1191BF134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5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CFAFD"/>
    </a:solidFill>
    <a:ln w="9360">
      <a:noFill/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800" b="1" strike="noStrike" spc="-1">
                <a:solidFill>
                  <a:srgbClr val="1A3975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1A3975"/>
                </a:solidFill>
                <a:latin typeface="Calibri"/>
              </a:rPr>
              <a:t>Budgetverteilung (geplant)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66C2B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E430-FA4F-9E23-A1A220D9C422}"/>
              </c:ext>
            </c:extLst>
          </c:dPt>
          <c:dPt>
            <c:idx val="1"/>
            <c:bubble3D val="0"/>
            <c:spPr>
              <a:solidFill>
                <a:srgbClr val="1D52A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E430-FA4F-9E23-A1A220D9C422}"/>
              </c:ext>
            </c:extLst>
          </c:dPt>
          <c:dPt>
            <c:idx val="2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E430-FA4F-9E23-A1A220D9C422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E430-FA4F-9E23-A1A220D9C422}"/>
              </c:ext>
            </c:extLst>
          </c:dPt>
          <c:dPt>
            <c:idx val="4"/>
            <c:bubble3D val="0"/>
            <c:spPr>
              <a:solidFill>
                <a:srgbClr val="D66BA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E430-FA4F-9E23-A1A220D9C422}"/>
              </c:ext>
            </c:extLst>
          </c:dPt>
          <c:dPt>
            <c:idx val="5"/>
            <c:bubble3D val="0"/>
            <c:spPr>
              <a:solidFill>
                <a:srgbClr val="6FAF5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E430-FA4F-9E23-A1A220D9C422}"/>
              </c:ext>
            </c:extLst>
          </c:dPt>
          <c:dPt>
            <c:idx val="6"/>
            <c:bubble3D val="0"/>
            <c:spPr>
              <a:solidFill>
                <a:srgbClr val="EE8A3C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E430-FA4F-9E23-A1A220D9C422}"/>
              </c:ext>
            </c:extLst>
          </c:dPt>
          <c:dPt>
            <c:idx val="7"/>
            <c:bubble3D val="0"/>
            <c:spPr>
              <a:solidFill>
                <a:srgbClr val="8496A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E430-FA4F-9E23-A1A220D9C422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effectLst>
                  <a:softEdge rad="254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66C2B8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30-FA4F-9E23-A1A220D9C422}"/>
                </c:ext>
              </c:extLst>
            </c:dLbl>
            <c:dLbl>
              <c:idx val="1"/>
              <c:spPr>
                <a:solidFill>
                  <a:srgbClr val="FFFFFF"/>
                </a:solidFill>
                <a:effectLst>
                  <a:softEdge rad="254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1D52AC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30-FA4F-9E23-A1A220D9C422}"/>
                </c:ext>
              </c:extLst>
            </c:dLbl>
            <c:dLbl>
              <c:idx val="2"/>
              <c:spPr>
                <a:solidFill>
                  <a:srgbClr val="FFFFFF"/>
                </a:solidFill>
                <a:effectLst>
                  <a:softEdge rad="254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C0504D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0-FA4F-9E23-A1A220D9C422}"/>
                </c:ext>
              </c:extLst>
            </c:dLbl>
            <c:dLbl>
              <c:idx val="3"/>
              <c:spPr>
                <a:solidFill>
                  <a:srgbClr val="FFFFFF"/>
                </a:solidFill>
                <a:effectLst>
                  <a:softEdge rad="254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64A2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30-FA4F-9E23-A1A220D9C422}"/>
                </c:ext>
              </c:extLst>
            </c:dLbl>
            <c:dLbl>
              <c:idx val="4"/>
              <c:spPr>
                <a:solidFill>
                  <a:srgbClr val="FFFFFF"/>
                </a:solidFill>
                <a:effectLst>
                  <a:softEdge rad="254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D66BA0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30-FA4F-9E23-A1A220D9C422}"/>
                </c:ext>
              </c:extLst>
            </c:dLbl>
            <c:dLbl>
              <c:idx val="5"/>
              <c:spPr>
                <a:solidFill>
                  <a:srgbClr val="FFFFFF"/>
                </a:solidFill>
                <a:effectLst>
                  <a:softEdge rad="254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6FAF5E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30-FA4F-9E23-A1A220D9C422}"/>
                </c:ext>
              </c:extLst>
            </c:dLbl>
            <c:dLbl>
              <c:idx val="6"/>
              <c:spPr>
                <a:solidFill>
                  <a:srgbClr val="FFFFFF"/>
                </a:solidFill>
                <a:effectLst>
                  <a:softEdge rad="254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EE8A3C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30-FA4F-9E23-A1A220D9C422}"/>
                </c:ext>
              </c:extLst>
            </c:dLbl>
            <c:dLbl>
              <c:idx val="7"/>
              <c:spPr>
                <a:solidFill>
                  <a:srgbClr val="FFFFFF"/>
                </a:solidFill>
                <a:effectLst>
                  <a:softEdge rad="25400"/>
                </a:effectLst>
              </c:spPr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496A0"/>
                      </a:solidFill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30-FA4F-9E23-A1A220D9C422}"/>
                </c:ext>
              </c:extLst>
            </c:dLbl>
            <c:spPr>
              <a:noFill/>
              <a:ln>
                <a:noFill/>
              </a:ln>
              <a:effectLst>
                <a:softEdge rad="25400"/>
              </a:effectLst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Übersicht!$B$26:$B$33</c:f>
              <c:strCache>
                <c:ptCount val="8"/>
                <c:pt idx="0">
                  <c:v>Anreise &amp; Transport</c:v>
                </c:pt>
                <c:pt idx="1">
                  <c:v>Unterkunft</c:v>
                </c:pt>
                <c:pt idx="2">
                  <c:v>Verpflegung</c:v>
                </c:pt>
                <c:pt idx="3">
                  <c:v>Aktivitäten &amp; Ausflüge</c:v>
                </c:pt>
                <c:pt idx="4">
                  <c:v>Shopping &amp; Souvenirs</c:v>
                </c:pt>
                <c:pt idx="5">
                  <c:v>Versicherung &amp; Dokumente</c:v>
                </c:pt>
                <c:pt idx="6">
                  <c:v>Vor der Reise</c:v>
                </c:pt>
                <c:pt idx="7">
                  <c:v>Sonstiges</c:v>
                </c:pt>
              </c:strCache>
            </c:strRef>
          </c:cat>
          <c:val>
            <c:numRef>
              <c:f>Übersicht!$C$26:$C$33</c:f>
              <c:numCache>
                <c:formatCode>#,##0" €"</c:formatCode>
                <c:ptCount val="8"/>
                <c:pt idx="0">
                  <c:v>1000</c:v>
                </c:pt>
                <c:pt idx="1">
                  <c:v>1035</c:v>
                </c:pt>
                <c:pt idx="2">
                  <c:v>520</c:v>
                </c:pt>
                <c:pt idx="3">
                  <c:v>410</c:v>
                </c:pt>
                <c:pt idx="4">
                  <c:v>180</c:v>
                </c:pt>
                <c:pt idx="5">
                  <c:v>165</c:v>
                </c:pt>
                <c:pt idx="6">
                  <c:v>210</c:v>
                </c:pt>
                <c:pt idx="7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430-FA4F-9E23-A1A220D9C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4"/>
      </c:doughnut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ECFAFD"/>
    </a:solidFill>
    <a:ln w="9360">
      <a:noFill/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Geplante vs. tatsächliche Kosten (pro Kategorie)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Übersicht!$C$25</c:f>
              <c:strCache>
                <c:ptCount val="1"/>
                <c:pt idx="0">
                  <c:v>Geplant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Übersicht!$U$26:$U$33</c:f>
              <c:strCache>
                <c:ptCount val="8"/>
                <c:pt idx="0">
                  <c:v>Anreise</c:v>
                </c:pt>
                <c:pt idx="1">
                  <c:v>Unterkunft</c:v>
                </c:pt>
                <c:pt idx="2">
                  <c:v>Verpflegung</c:v>
                </c:pt>
                <c:pt idx="3">
                  <c:v>Aktivitäten</c:v>
                </c:pt>
                <c:pt idx="4">
                  <c:v>Shopping</c:v>
                </c:pt>
                <c:pt idx="5">
                  <c:v>Versicherung</c:v>
                </c:pt>
                <c:pt idx="6">
                  <c:v>Vor der Reise</c:v>
                </c:pt>
                <c:pt idx="7">
                  <c:v>Sonstiges</c:v>
                </c:pt>
              </c:strCache>
            </c:strRef>
          </c:cat>
          <c:val>
            <c:numRef>
              <c:f>Übersicht!$C$26:$C$33</c:f>
              <c:numCache>
                <c:formatCode>#,##0" €"</c:formatCode>
                <c:ptCount val="8"/>
                <c:pt idx="0">
                  <c:v>1000</c:v>
                </c:pt>
                <c:pt idx="1">
                  <c:v>1035</c:v>
                </c:pt>
                <c:pt idx="2">
                  <c:v>520</c:v>
                </c:pt>
                <c:pt idx="3">
                  <c:v>410</c:v>
                </c:pt>
                <c:pt idx="4">
                  <c:v>180</c:v>
                </c:pt>
                <c:pt idx="5">
                  <c:v>165</c:v>
                </c:pt>
                <c:pt idx="6">
                  <c:v>210</c:v>
                </c:pt>
                <c:pt idx="7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F4-914F-A275-7FDA0006B462}"/>
            </c:ext>
          </c:extLst>
        </c:ser>
        <c:ser>
          <c:idx val="1"/>
          <c:order val="1"/>
          <c:tx>
            <c:strRef>
              <c:f>Übersicht!$D$25</c:f>
              <c:strCache>
                <c:ptCount val="1"/>
                <c:pt idx="0">
                  <c:v>Tatsächlich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Übersicht!$U$26:$U$33</c:f>
              <c:strCache>
                <c:ptCount val="8"/>
                <c:pt idx="0">
                  <c:v>Anreise</c:v>
                </c:pt>
                <c:pt idx="1">
                  <c:v>Unterkunft</c:v>
                </c:pt>
                <c:pt idx="2">
                  <c:v>Verpflegung</c:v>
                </c:pt>
                <c:pt idx="3">
                  <c:v>Aktivitäten</c:v>
                </c:pt>
                <c:pt idx="4">
                  <c:v>Shopping</c:v>
                </c:pt>
                <c:pt idx="5">
                  <c:v>Versicherung</c:v>
                </c:pt>
                <c:pt idx="6">
                  <c:v>Vor der Reise</c:v>
                </c:pt>
                <c:pt idx="7">
                  <c:v>Sonstiges</c:v>
                </c:pt>
              </c:strCache>
            </c:strRef>
          </c:cat>
          <c:val>
            <c:numRef>
              <c:f>Übersicht!$D$26:$D$33</c:f>
              <c:numCache>
                <c:formatCode>#,##0" €"</c:formatCode>
                <c:ptCount val="8"/>
                <c:pt idx="0">
                  <c:v>482</c:v>
                </c:pt>
                <c:pt idx="1">
                  <c:v>950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55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F4-914F-A275-7FDA0006B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132960"/>
        <c:axId val="90471586"/>
      </c:barChart>
      <c:catAx>
        <c:axId val="5113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0471586"/>
        <c:crosses val="autoZero"/>
        <c:auto val="1"/>
        <c:lblAlgn val="ctr"/>
        <c:lblOffset val="100"/>
        <c:noMultiLvlLbl val="0"/>
      </c:catAx>
      <c:valAx>
        <c:axId val="9047158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ysDot"/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1132960"/>
        <c:crosses val="autoZero"/>
        <c:crossBetween val="between"/>
      </c:valAx>
      <c:spPr>
        <a:noFill/>
        <a:ln w="0">
          <a:noFill/>
        </a:ln>
      </c:spPr>
    </c:plotArea>
    <c:legend>
      <c:legendPos val="b"/>
      <c:layout>
        <c:manualLayout>
          <c:xMode val="edge"/>
          <c:yMode val="edge"/>
          <c:x val="0.76057454880610453"/>
          <c:y val="5.0370450294921591E-2"/>
          <c:w val="0.170281326360012"/>
          <c:h val="7.7616366513647478E-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5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CFAFD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380840</xdr:colOff>
      <xdr:row>4</xdr:row>
      <xdr:rowOff>279400</xdr:rowOff>
    </xdr:from>
    <xdr:to>
      <xdr:col>12</xdr:col>
      <xdr:colOff>228600</xdr:colOff>
      <xdr:row>19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165160</xdr:colOff>
      <xdr:row>4</xdr:row>
      <xdr:rowOff>304940</xdr:rowOff>
    </xdr:from>
    <xdr:to>
      <xdr:col>23</xdr:col>
      <xdr:colOff>152400</xdr:colOff>
      <xdr:row>22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0</xdr:colOff>
      <xdr:row>24</xdr:row>
      <xdr:rowOff>0</xdr:rowOff>
    </xdr:from>
    <xdr:to>
      <xdr:col>22</xdr:col>
      <xdr:colOff>9000</xdr:colOff>
      <xdr:row>40</xdr:row>
      <xdr:rowOff>10440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116640</xdr:colOff>
      <xdr:row>3</xdr:row>
      <xdr:rowOff>332040</xdr:rowOff>
    </xdr:to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76400" y="352440"/>
          <a:ext cx="1808280" cy="912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43371"/>
  </sheetPr>
  <dimension ref="A2:Z43"/>
  <sheetViews>
    <sheetView showGridLines="0" tabSelected="1" zoomScaleNormal="100" workbookViewId="0">
      <selection activeCell="J3" sqref="J3"/>
    </sheetView>
  </sheetViews>
  <sheetFormatPr baseColWidth="10" defaultColWidth="8.6640625" defaultRowHeight="15" x14ac:dyDescent="0.2"/>
  <cols>
    <col min="1" max="1" width="2.5" customWidth="1"/>
    <col min="2" max="2" width="24" customWidth="1"/>
    <col min="3" max="3" width="16" customWidth="1"/>
    <col min="4" max="7" width="14" customWidth="1"/>
    <col min="8" max="8" width="6.6640625" customWidth="1"/>
    <col min="19" max="21" width="9" customWidth="1"/>
  </cols>
  <sheetData>
    <row r="2" spans="1:26" ht="12.75" customHeight="1" x14ac:dyDescent="0.2"/>
    <row r="3" spans="1:26" ht="45" customHeight="1" x14ac:dyDescent="0.2">
      <c r="D3" s="57" t="s">
        <v>0</v>
      </c>
      <c r="E3" s="57"/>
      <c r="F3" s="57"/>
      <c r="G3" s="57"/>
      <c r="H3" s="57"/>
      <c r="S3" s="1" t="s">
        <v>1</v>
      </c>
    </row>
    <row r="4" spans="1:26" s="2" customFormat="1" ht="51.75" customHeight="1" x14ac:dyDescent="0.2">
      <c r="D4" s="58" t="s">
        <v>2</v>
      </c>
      <c r="E4" s="58"/>
      <c r="F4" s="58"/>
      <c r="G4" s="58"/>
      <c r="H4" s="58"/>
      <c r="S4" s="3" t="s">
        <v>3</v>
      </c>
      <c r="T4" s="4">
        <f>MAX(0,Budgetplaner!D35-Budgetplaner!E35)</f>
        <v>2243</v>
      </c>
    </row>
    <row r="5" spans="1:26" ht="27" customHeigh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 t="s">
        <v>4</v>
      </c>
      <c r="T5" s="52">
        <f>Budgetplaner!E35</f>
        <v>1487</v>
      </c>
      <c r="U5" s="50"/>
      <c r="V5" s="50"/>
      <c r="W5" s="50"/>
      <c r="X5" s="50"/>
      <c r="Y5" s="50"/>
      <c r="Z5" s="50"/>
    </row>
    <row r="6" spans="1:26" ht="43.5" customHeight="1" x14ac:dyDescent="0.2">
      <c r="A6" s="50"/>
      <c r="B6" s="59" t="s">
        <v>5</v>
      </c>
      <c r="C6" s="59"/>
      <c r="D6" s="59"/>
      <c r="E6" s="59"/>
      <c r="F6" s="50"/>
      <c r="G6" s="5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ht="27" customHeight="1" x14ac:dyDescent="0.2">
      <c r="A7" s="50"/>
      <c r="B7" s="59"/>
      <c r="C7" s="59"/>
      <c r="D7" s="59"/>
      <c r="E7" s="59"/>
      <c r="F7" s="50"/>
      <c r="G7" s="5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ht="15" customHeight="1" x14ac:dyDescent="0.2">
      <c r="A8" s="50"/>
      <c r="B8" s="59"/>
      <c r="C8" s="59"/>
      <c r="D8" s="59"/>
      <c r="E8" s="59"/>
      <c r="F8" s="50"/>
      <c r="G8" s="5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x14ac:dyDescent="0.2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ht="18.75" customHeight="1" x14ac:dyDescent="0.25">
      <c r="A10" s="50"/>
      <c r="B10" s="60" t="s">
        <v>6</v>
      </c>
      <c r="C10" s="60"/>
      <c r="D10" s="60"/>
      <c r="E10" s="6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6" customHeight="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5.75" customHeight="1" x14ac:dyDescent="0.2">
      <c r="A12" s="50"/>
      <c r="B12" s="61" t="s">
        <v>7</v>
      </c>
      <c r="C12" s="61"/>
      <c r="D12" s="61"/>
      <c r="E12" s="61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ht="30" customHeight="1" thickBot="1" x14ac:dyDescent="0.25">
      <c r="A13" s="50"/>
      <c r="B13" s="62">
        <f>Budgetplaner!D35</f>
        <v>3730</v>
      </c>
      <c r="C13" s="62"/>
      <c r="D13" s="62"/>
      <c r="E13" s="62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24.75" customHeight="1" thickTop="1" x14ac:dyDescent="0.2">
      <c r="A14" s="50"/>
      <c r="B14" s="63" t="s">
        <v>8</v>
      </c>
      <c r="C14" s="63"/>
      <c r="D14" s="64" t="s">
        <v>9</v>
      </c>
      <c r="E14" s="64"/>
      <c r="F14" s="50"/>
      <c r="G14" s="5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ht="27" customHeight="1" thickBot="1" x14ac:dyDescent="0.25">
      <c r="A15" s="50"/>
      <c r="B15" s="65">
        <f>Budgetplaner!D35-Budgetplaner!E35</f>
        <v>2243</v>
      </c>
      <c r="C15" s="65"/>
      <c r="D15" s="66">
        <f>Budgetplaner!E35</f>
        <v>1487</v>
      </c>
      <c r="E15" s="66"/>
      <c r="F15" s="50"/>
      <c r="G15" s="5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ht="24.75" customHeight="1" thickTop="1" x14ac:dyDescent="0.2">
      <c r="A16" s="50"/>
      <c r="B16" s="69" t="s">
        <v>10</v>
      </c>
      <c r="C16" s="69"/>
      <c r="D16" s="70" t="s">
        <v>11</v>
      </c>
      <c r="E16" s="7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24" customHeight="1" x14ac:dyDescent="0.2">
      <c r="A17" s="50"/>
      <c r="B17" s="71">
        <f>Budgetplaner!G35</f>
        <v>773</v>
      </c>
      <c r="C17" s="71"/>
      <c r="D17" s="72">
        <f>Budgetplaner!E35-Budgetplaner!G35</f>
        <v>714</v>
      </c>
      <c r="E17" s="72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x14ac:dyDescent="0.2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18.75" customHeight="1" x14ac:dyDescent="0.25">
      <c r="A20" s="50"/>
      <c r="B20" s="73" t="s">
        <v>12</v>
      </c>
      <c r="C20" s="73"/>
      <c r="D20" s="73"/>
      <c r="E20" s="7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ht="15.75" customHeight="1" x14ac:dyDescent="0.2">
      <c r="A21" s="50"/>
      <c r="B21" s="54" t="s">
        <v>13</v>
      </c>
      <c r="C21" s="55">
        <f>IF(Budgetplaner!D35=0,0,Budgetplaner!E35/Budgetplaner!D35)</f>
        <v>0.39865951742627348</v>
      </c>
      <c r="D21" s="67">
        <f>C21</f>
        <v>0.39865951742627348</v>
      </c>
      <c r="E21" s="67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15.75" customHeight="1" x14ac:dyDescent="0.2">
      <c r="A22" s="50"/>
      <c r="B22" s="54" t="s">
        <v>14</v>
      </c>
      <c r="C22" s="56">
        <f>IF(Budgetplaner!E35=0,0,Budgetplaner!G35/Budgetplaner!E35)</f>
        <v>0.51983860121049097</v>
      </c>
      <c r="D22" s="67">
        <f>C22</f>
        <v>0.51983860121049097</v>
      </c>
      <c r="E22" s="67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ht="18.75" customHeight="1" x14ac:dyDescent="0.25">
      <c r="A24" s="50"/>
      <c r="B24" s="68" t="s">
        <v>15</v>
      </c>
      <c r="C24" s="68"/>
      <c r="D24" s="68"/>
      <c r="E24" s="68"/>
      <c r="F24" s="68"/>
      <c r="G24" s="68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ht="15" customHeight="1" x14ac:dyDescent="0.2">
      <c r="A25" s="50"/>
      <c r="B25" s="6" t="s">
        <v>16</v>
      </c>
      <c r="C25" s="6" t="s">
        <v>17</v>
      </c>
      <c r="D25" s="6" t="s">
        <v>18</v>
      </c>
      <c r="E25" s="6" t="s">
        <v>19</v>
      </c>
      <c r="F25" s="6" t="s">
        <v>20</v>
      </c>
      <c r="G25" s="6" t="s">
        <v>21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15" customHeight="1" x14ac:dyDescent="0.2">
      <c r="A26" s="50"/>
      <c r="B26" s="7" t="s">
        <v>22</v>
      </c>
      <c r="C26" s="8">
        <f>SUMIF(Budgetplaner!$B:$B,$B26,Budgetplaner!D:D)</f>
        <v>1000</v>
      </c>
      <c r="D26" s="8">
        <f>SUMIF(Budgetplaner!$B:$B,$B26,Budgetplaner!E:E)</f>
        <v>482</v>
      </c>
      <c r="E26" s="8">
        <f t="shared" ref="E26:E33" si="0">C26-D26</f>
        <v>518</v>
      </c>
      <c r="F26" s="8">
        <f>SUMIF(Budgetplaner!$B:$B,$B26,Budgetplaner!G:G)</f>
        <v>418</v>
      </c>
      <c r="G26" s="8">
        <f t="shared" ref="G26:G33" si="1">D26-F26</f>
        <v>64</v>
      </c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3" t="s">
        <v>23</v>
      </c>
      <c r="V26" s="50"/>
      <c r="W26" s="50"/>
      <c r="X26" s="50"/>
      <c r="Y26" s="50"/>
      <c r="Z26" s="50"/>
    </row>
    <row r="27" spans="1:26" ht="15" customHeight="1" x14ac:dyDescent="0.2">
      <c r="A27" s="50"/>
      <c r="B27" s="9" t="s">
        <v>24</v>
      </c>
      <c r="C27" s="10">
        <f>SUMIF(Budgetplaner!$B:$B,$B27,Budgetplaner!D:D)</f>
        <v>1035</v>
      </c>
      <c r="D27" s="10">
        <f>SUMIF(Budgetplaner!$B:$B,$B27,Budgetplaner!E:E)</f>
        <v>950</v>
      </c>
      <c r="E27" s="10">
        <f t="shared" si="0"/>
        <v>85</v>
      </c>
      <c r="F27" s="10">
        <f>SUMIF(Budgetplaner!$B:$B,$B27,Budgetplaner!G:G)</f>
        <v>300</v>
      </c>
      <c r="G27" s="10">
        <f t="shared" si="1"/>
        <v>650</v>
      </c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3" t="s">
        <v>24</v>
      </c>
      <c r="V27" s="50"/>
      <c r="W27" s="50"/>
      <c r="X27" s="50"/>
      <c r="Y27" s="50"/>
      <c r="Z27" s="50"/>
    </row>
    <row r="28" spans="1:26" ht="15" customHeight="1" x14ac:dyDescent="0.2">
      <c r="A28" s="50"/>
      <c r="B28" s="7" t="s">
        <v>25</v>
      </c>
      <c r="C28" s="8">
        <f>SUMIF(Budgetplaner!$B:$B,$B28,Budgetplaner!D:D)</f>
        <v>520</v>
      </c>
      <c r="D28" s="8">
        <f>SUMIF(Budgetplaner!$B:$B,$B28,Budgetplaner!E:E)</f>
        <v>0</v>
      </c>
      <c r="E28" s="8">
        <f t="shared" si="0"/>
        <v>520</v>
      </c>
      <c r="F28" s="8">
        <f>SUMIF(Budgetplaner!$B:$B,$B28,Budgetplaner!G:G)</f>
        <v>0</v>
      </c>
      <c r="G28" s="8">
        <f t="shared" si="1"/>
        <v>0</v>
      </c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3" t="s">
        <v>25</v>
      </c>
      <c r="V28" s="50"/>
      <c r="W28" s="50"/>
      <c r="X28" s="50"/>
      <c r="Y28" s="50"/>
      <c r="Z28" s="50"/>
    </row>
    <row r="29" spans="1:26" ht="15" customHeight="1" x14ac:dyDescent="0.2">
      <c r="A29" s="50"/>
      <c r="B29" s="9" t="s">
        <v>26</v>
      </c>
      <c r="C29" s="10">
        <f>SUMIF(Budgetplaner!$B:$B,$B29,Budgetplaner!D:D)</f>
        <v>410</v>
      </c>
      <c r="D29" s="10">
        <f>SUMIF(Budgetplaner!$B:$B,$B29,Budgetplaner!E:E)</f>
        <v>0</v>
      </c>
      <c r="E29" s="10">
        <f t="shared" si="0"/>
        <v>410</v>
      </c>
      <c r="F29" s="10">
        <f>SUMIF(Budgetplaner!$B:$B,$B29,Budgetplaner!G:G)</f>
        <v>0</v>
      </c>
      <c r="G29" s="10">
        <f t="shared" si="1"/>
        <v>0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3" t="s">
        <v>27</v>
      </c>
      <c r="V29" s="50"/>
      <c r="W29" s="50"/>
      <c r="X29" s="50"/>
      <c r="Y29" s="50"/>
      <c r="Z29" s="50"/>
    </row>
    <row r="30" spans="1:26" ht="15" customHeight="1" x14ac:dyDescent="0.2">
      <c r="A30" s="50"/>
      <c r="B30" s="7" t="s">
        <v>28</v>
      </c>
      <c r="C30" s="8">
        <f>SUMIF(Budgetplaner!$B:$B,$B30,Budgetplaner!D:D)</f>
        <v>180</v>
      </c>
      <c r="D30" s="8">
        <f>SUMIF(Budgetplaner!$B:$B,$B30,Budgetplaner!E:E)</f>
        <v>0</v>
      </c>
      <c r="E30" s="8">
        <f t="shared" si="0"/>
        <v>180</v>
      </c>
      <c r="F30" s="8">
        <f>SUMIF(Budgetplaner!$B:$B,$B30,Budgetplaner!G:G)</f>
        <v>0</v>
      </c>
      <c r="G30" s="8">
        <f t="shared" si="1"/>
        <v>0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3" t="s">
        <v>29</v>
      </c>
      <c r="V30" s="50"/>
      <c r="W30" s="50"/>
      <c r="X30" s="50"/>
      <c r="Y30" s="50"/>
      <c r="Z30" s="50"/>
    </row>
    <row r="31" spans="1:26" ht="15" customHeight="1" x14ac:dyDescent="0.2">
      <c r="A31" s="50"/>
      <c r="B31" s="9" t="s">
        <v>30</v>
      </c>
      <c r="C31" s="10">
        <f>SUMIF(Budgetplaner!$B:$B,$B31,Budgetplaner!D:D)</f>
        <v>165</v>
      </c>
      <c r="D31" s="10">
        <f>SUMIF(Budgetplaner!$B:$B,$B31,Budgetplaner!E:E)</f>
        <v>55</v>
      </c>
      <c r="E31" s="10">
        <f t="shared" si="0"/>
        <v>110</v>
      </c>
      <c r="F31" s="10">
        <f>SUMIF(Budgetplaner!$B:$B,$B31,Budgetplaner!G:G)</f>
        <v>55</v>
      </c>
      <c r="G31" s="10">
        <f t="shared" si="1"/>
        <v>0</v>
      </c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3" t="s">
        <v>31</v>
      </c>
      <c r="V31" s="50"/>
      <c r="W31" s="50"/>
      <c r="X31" s="50"/>
      <c r="Y31" s="50"/>
      <c r="Z31" s="50"/>
    </row>
    <row r="32" spans="1:26" ht="15" customHeight="1" x14ac:dyDescent="0.2">
      <c r="A32" s="50"/>
      <c r="B32" s="7" t="s">
        <v>32</v>
      </c>
      <c r="C32" s="8">
        <f>SUMIF(Budgetplaner!$B:$B,$B32,Budgetplaner!D:D)</f>
        <v>210</v>
      </c>
      <c r="D32" s="8">
        <f>SUMIF(Budgetplaner!$B:$B,$B32,Budgetplaner!E:E)</f>
        <v>0</v>
      </c>
      <c r="E32" s="8">
        <f t="shared" si="0"/>
        <v>210</v>
      </c>
      <c r="F32" s="8">
        <f>SUMIF(Budgetplaner!$B:$B,$B32,Budgetplaner!G:G)</f>
        <v>0</v>
      </c>
      <c r="G32" s="8">
        <f t="shared" si="1"/>
        <v>0</v>
      </c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3" t="s">
        <v>32</v>
      </c>
      <c r="V32" s="50"/>
      <c r="W32" s="50"/>
      <c r="X32" s="50"/>
      <c r="Y32" s="50"/>
      <c r="Z32" s="50"/>
    </row>
    <row r="33" spans="1:26" ht="15" customHeight="1" x14ac:dyDescent="0.2">
      <c r="A33" s="50"/>
      <c r="B33" s="9" t="s">
        <v>33</v>
      </c>
      <c r="C33" s="10">
        <f>SUMIF(Budgetplaner!$B:$B,$B33,Budgetplaner!D:D)</f>
        <v>210</v>
      </c>
      <c r="D33" s="10">
        <f>SUMIF(Budgetplaner!$B:$B,$B33,Budgetplaner!E:E)</f>
        <v>0</v>
      </c>
      <c r="E33" s="10">
        <f t="shared" si="0"/>
        <v>210</v>
      </c>
      <c r="F33" s="10">
        <f>SUMIF(Budgetplaner!$B:$B,$B33,Budgetplaner!G:G)</f>
        <v>0</v>
      </c>
      <c r="G33" s="10">
        <f t="shared" si="1"/>
        <v>0</v>
      </c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3" t="s">
        <v>33</v>
      </c>
      <c r="V33" s="50"/>
      <c r="W33" s="50"/>
      <c r="X33" s="50"/>
      <c r="Y33" s="50"/>
      <c r="Z33" s="50"/>
    </row>
    <row r="34" spans="1:26" ht="15" customHeight="1" x14ac:dyDescent="0.2">
      <c r="A34" s="50"/>
      <c r="B34" s="6" t="s">
        <v>34</v>
      </c>
      <c r="C34" s="11">
        <f>SUM(C26:C33)</f>
        <v>3730</v>
      </c>
      <c r="D34" s="11">
        <f>SUM(D26:D33)</f>
        <v>1487</v>
      </c>
      <c r="E34" s="11">
        <f>SUM(E26:E33)</f>
        <v>2243</v>
      </c>
      <c r="F34" s="11">
        <f>SUM(F26:F33)</f>
        <v>773</v>
      </c>
      <c r="G34" s="11">
        <f>SUM(G26:G33)</f>
        <v>714</v>
      </c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x14ac:dyDescent="0.2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pans="1:26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 x14ac:dyDescent="0.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1:26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1:26" x14ac:dyDescent="0.2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1:26" x14ac:dyDescent="0.2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1:26" x14ac:dyDescent="0.2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spans="1:26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</sheetData>
  <mergeCells count="18">
    <mergeCell ref="D21:E21"/>
    <mergeCell ref="D22:E22"/>
    <mergeCell ref="B24:G24"/>
    <mergeCell ref="B16:C16"/>
    <mergeCell ref="D16:E16"/>
    <mergeCell ref="B17:C17"/>
    <mergeCell ref="D17:E17"/>
    <mergeCell ref="B20:E20"/>
    <mergeCell ref="B13:E13"/>
    <mergeCell ref="B14:C14"/>
    <mergeCell ref="D14:E14"/>
    <mergeCell ref="B15:C15"/>
    <mergeCell ref="D15:E15"/>
    <mergeCell ref="D3:H3"/>
    <mergeCell ref="D4:H4"/>
    <mergeCell ref="B6:E8"/>
    <mergeCell ref="B10:E10"/>
    <mergeCell ref="B12:E12"/>
  </mergeCells>
  <conditionalFormatting sqref="D21">
    <cfRule type="dataBar" priority="2">
      <dataBar showValue="0">
        <cfvo type="num" val="0"/>
        <cfvo type="num" val="1"/>
        <color rgb="FF0CB8AE"/>
      </dataBar>
      <extLst>
        <ext xmlns:x14="http://schemas.microsoft.com/office/spreadsheetml/2009/9/main" uri="{B025F937-C7B1-47D3-B67F-A62EFF666E3E}">
          <x14:id>{1183D5EB-27FC-4FCB-A8B5-53E07636EB30}</x14:id>
        </ext>
      </extLst>
    </cfRule>
  </conditionalFormatting>
  <conditionalFormatting sqref="D22">
    <cfRule type="dataBar" priority="3">
      <dataBar showValue="0">
        <cfvo type="num" val="0"/>
        <cfvo type="num" val="1"/>
        <color rgb="FF1D52AC"/>
      </dataBar>
      <extLst>
        <ext xmlns:x14="http://schemas.microsoft.com/office/spreadsheetml/2009/9/main" uri="{B025F937-C7B1-47D3-B67F-A62EFF666E3E}">
          <x14:id>{29187521-8AAB-4B87-9F30-F0B83B344031}</x14:id>
        </ext>
      </extLst>
    </cfRule>
  </conditionalFormatting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183D5EB-27FC-4FCB-A8B5-53E07636EB30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0CB8AE"/>
            </x14:dataBar>
          </x14:cfRule>
          <xm:sqref>D21</xm:sqref>
        </x14:conditionalFormatting>
        <x14:conditionalFormatting xmlns:xm="http://schemas.microsoft.com/office/excel/2006/main">
          <x14:cfRule type="dataBar" id="{29187521-8AAB-4B87-9F30-F0B83B344031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1D52AC"/>
            </x14:dataBar>
          </x14:cfRule>
          <xm:sqref>D22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CB8AE"/>
  </sheetPr>
  <dimension ref="B1:L35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8.6640625" defaultRowHeight="15" x14ac:dyDescent="0.2"/>
  <cols>
    <col min="1" max="1" width="2.5" customWidth="1"/>
    <col min="2" max="2" width="22" customWidth="1"/>
    <col min="3" max="3" width="28" customWidth="1"/>
    <col min="4" max="9" width="13" customWidth="1"/>
    <col min="10" max="10" width="20" customWidth="1"/>
    <col min="11" max="11" width="14" customWidth="1"/>
    <col min="12" max="12" width="30" customWidth="1"/>
  </cols>
  <sheetData>
    <row r="1" spans="2:12" ht="30" customHeight="1" x14ac:dyDescent="0.3">
      <c r="B1" s="74" t="s">
        <v>35</v>
      </c>
      <c r="C1" s="74"/>
      <c r="D1" s="74"/>
      <c r="E1" s="74"/>
      <c r="F1" s="74"/>
      <c r="G1" s="74"/>
      <c r="H1" s="74"/>
      <c r="I1" s="74"/>
      <c r="J1" s="74"/>
      <c r="K1" s="74"/>
      <c r="L1" s="74"/>
    </row>
    <row r="3" spans="2:12" ht="25.5" customHeight="1" x14ac:dyDescent="0.2">
      <c r="B3" s="75" t="s">
        <v>36</v>
      </c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2:12" ht="22.5" customHeight="1" x14ac:dyDescent="0.2">
      <c r="B4" s="76" t="s">
        <v>37</v>
      </c>
      <c r="C4" s="76"/>
      <c r="D4" s="76"/>
      <c r="E4" s="76"/>
      <c r="F4" s="76"/>
      <c r="G4" s="76"/>
      <c r="H4" s="76"/>
      <c r="I4" s="76"/>
      <c r="J4" s="76"/>
      <c r="K4" s="76"/>
      <c r="L4" s="76"/>
    </row>
    <row r="6" spans="2:12" ht="25.5" customHeight="1" x14ac:dyDescent="0.2">
      <c r="B6" s="12" t="s">
        <v>16</v>
      </c>
      <c r="C6" s="12" t="s">
        <v>38</v>
      </c>
      <c r="D6" s="12" t="s">
        <v>39</v>
      </c>
      <c r="E6" s="12" t="s">
        <v>18</v>
      </c>
      <c r="F6" s="12" t="s">
        <v>19</v>
      </c>
      <c r="G6" s="12" t="s">
        <v>20</v>
      </c>
      <c r="H6" s="12" t="s">
        <v>21</v>
      </c>
      <c r="I6" s="12" t="s">
        <v>40</v>
      </c>
      <c r="J6" s="12" t="s">
        <v>41</v>
      </c>
      <c r="K6" s="12" t="s">
        <v>42</v>
      </c>
      <c r="L6" s="12" t="s">
        <v>43</v>
      </c>
    </row>
    <row r="7" spans="2:12" ht="20.25" customHeight="1" x14ac:dyDescent="0.2">
      <c r="B7" s="13" t="s">
        <v>22</v>
      </c>
      <c r="C7" s="14" t="s">
        <v>44</v>
      </c>
      <c r="D7" s="15">
        <v>450</v>
      </c>
      <c r="E7" s="16">
        <v>418</v>
      </c>
      <c r="F7" s="17">
        <f t="shared" ref="F7:F34" si="0">IF(E7="","",D7-E7)</f>
        <v>32</v>
      </c>
      <c r="G7" s="16">
        <v>418</v>
      </c>
      <c r="H7" s="17">
        <f t="shared" ref="H7:H34" si="1">IF(E7="","",E7-G7)</f>
        <v>0</v>
      </c>
      <c r="I7" s="18">
        <v>46235</v>
      </c>
      <c r="J7" s="19" t="s">
        <v>45</v>
      </c>
      <c r="K7" s="19" t="s">
        <v>20</v>
      </c>
      <c r="L7" s="19"/>
    </row>
    <row r="8" spans="2:12" ht="20.25" customHeight="1" x14ac:dyDescent="0.2">
      <c r="B8" s="20" t="s">
        <v>22</v>
      </c>
      <c r="C8" s="21" t="s">
        <v>46</v>
      </c>
      <c r="D8" s="22">
        <v>60</v>
      </c>
      <c r="E8" s="23"/>
      <c r="F8" s="24" t="str">
        <f t="shared" si="0"/>
        <v/>
      </c>
      <c r="G8" s="23"/>
      <c r="H8" s="24" t="str">
        <f t="shared" si="1"/>
        <v/>
      </c>
      <c r="I8" s="25"/>
      <c r="J8" s="26"/>
      <c r="K8" s="26" t="s">
        <v>21</v>
      </c>
      <c r="L8" s="26"/>
    </row>
    <row r="9" spans="2:12" ht="20.25" customHeight="1" x14ac:dyDescent="0.2">
      <c r="B9" s="20" t="s">
        <v>22</v>
      </c>
      <c r="C9" s="21" t="s">
        <v>47</v>
      </c>
      <c r="D9" s="22">
        <v>50</v>
      </c>
      <c r="E9" s="23"/>
      <c r="F9" s="24" t="str">
        <f t="shared" si="0"/>
        <v/>
      </c>
      <c r="G9" s="23"/>
      <c r="H9" s="24" t="str">
        <f t="shared" si="1"/>
        <v/>
      </c>
      <c r="I9" s="25"/>
      <c r="J9" s="26"/>
      <c r="K9" s="26" t="s">
        <v>21</v>
      </c>
      <c r="L9" s="26"/>
    </row>
    <row r="10" spans="2:12" ht="20.25" customHeight="1" x14ac:dyDescent="0.2">
      <c r="B10" s="20" t="s">
        <v>22</v>
      </c>
      <c r="C10" s="21" t="s">
        <v>48</v>
      </c>
      <c r="D10" s="22">
        <v>70</v>
      </c>
      <c r="E10" s="23">
        <v>64</v>
      </c>
      <c r="F10" s="24">
        <f t="shared" si="0"/>
        <v>6</v>
      </c>
      <c r="G10" s="23">
        <v>0</v>
      </c>
      <c r="H10" s="24">
        <f t="shared" si="1"/>
        <v>64</v>
      </c>
      <c r="I10" s="25">
        <v>46275</v>
      </c>
      <c r="J10" s="26" t="s">
        <v>49</v>
      </c>
      <c r="K10" s="26" t="s">
        <v>50</v>
      </c>
      <c r="L10" s="26"/>
    </row>
    <row r="11" spans="2:12" ht="20.25" customHeight="1" x14ac:dyDescent="0.2">
      <c r="B11" s="20" t="s">
        <v>22</v>
      </c>
      <c r="C11" s="21" t="s">
        <v>51</v>
      </c>
      <c r="D11" s="22">
        <v>250</v>
      </c>
      <c r="E11" s="23"/>
      <c r="F11" s="24" t="str">
        <f t="shared" si="0"/>
        <v/>
      </c>
      <c r="G11" s="23"/>
      <c r="H11" s="24" t="str">
        <f t="shared" si="1"/>
        <v/>
      </c>
      <c r="I11" s="25"/>
      <c r="J11" s="26"/>
      <c r="K11" s="26" t="s">
        <v>52</v>
      </c>
      <c r="L11" s="26"/>
    </row>
    <row r="12" spans="2:12" ht="20.25" customHeight="1" x14ac:dyDescent="0.2">
      <c r="B12" s="20" t="s">
        <v>22</v>
      </c>
      <c r="C12" s="21" t="s">
        <v>53</v>
      </c>
      <c r="D12" s="22">
        <v>80</v>
      </c>
      <c r="E12" s="23"/>
      <c r="F12" s="24" t="str">
        <f t="shared" si="0"/>
        <v/>
      </c>
      <c r="G12" s="23"/>
      <c r="H12" s="24" t="str">
        <f t="shared" si="1"/>
        <v/>
      </c>
      <c r="I12" s="25"/>
      <c r="J12" s="26"/>
      <c r="K12" s="26" t="s">
        <v>21</v>
      </c>
      <c r="L12" s="26"/>
    </row>
    <row r="13" spans="2:12" ht="20.25" customHeight="1" x14ac:dyDescent="0.2">
      <c r="B13" s="20" t="s">
        <v>22</v>
      </c>
      <c r="C13" s="21" t="s">
        <v>54</v>
      </c>
      <c r="D13" s="22">
        <v>40</v>
      </c>
      <c r="E13" s="23"/>
      <c r="F13" s="24" t="str">
        <f t="shared" si="0"/>
        <v/>
      </c>
      <c r="G13" s="23"/>
      <c r="H13" s="24" t="str">
        <f t="shared" si="1"/>
        <v/>
      </c>
      <c r="I13" s="25"/>
      <c r="J13" s="26"/>
      <c r="K13" s="26" t="s">
        <v>21</v>
      </c>
      <c r="L13" s="26"/>
    </row>
    <row r="14" spans="2:12" ht="20.25" customHeight="1" x14ac:dyDescent="0.2">
      <c r="B14" s="27" t="s">
        <v>24</v>
      </c>
      <c r="C14" s="14" t="s">
        <v>55</v>
      </c>
      <c r="D14" s="15">
        <v>900</v>
      </c>
      <c r="E14" s="16">
        <v>950</v>
      </c>
      <c r="F14" s="28">
        <f t="shared" si="0"/>
        <v>-50</v>
      </c>
      <c r="G14" s="16">
        <v>300</v>
      </c>
      <c r="H14" s="28">
        <f t="shared" si="1"/>
        <v>650</v>
      </c>
      <c r="I14" s="18">
        <v>46266</v>
      </c>
      <c r="J14" s="19" t="s">
        <v>56</v>
      </c>
      <c r="K14" s="19" t="s">
        <v>50</v>
      </c>
      <c r="L14" s="19"/>
    </row>
    <row r="15" spans="2:12" ht="20.25" customHeight="1" x14ac:dyDescent="0.2">
      <c r="B15" s="29" t="s">
        <v>24</v>
      </c>
      <c r="C15" s="21" t="s">
        <v>57</v>
      </c>
      <c r="D15" s="22">
        <v>35</v>
      </c>
      <c r="E15" s="23"/>
      <c r="F15" s="30" t="str">
        <f t="shared" si="0"/>
        <v/>
      </c>
      <c r="G15" s="23"/>
      <c r="H15" s="30" t="str">
        <f t="shared" si="1"/>
        <v/>
      </c>
      <c r="I15" s="25"/>
      <c r="J15" s="26"/>
      <c r="K15" s="26" t="s">
        <v>21</v>
      </c>
      <c r="L15" s="26"/>
    </row>
    <row r="16" spans="2:12" ht="20.25" customHeight="1" x14ac:dyDescent="0.2">
      <c r="B16" s="29" t="s">
        <v>24</v>
      </c>
      <c r="C16" s="21" t="s">
        <v>58</v>
      </c>
      <c r="D16" s="22">
        <v>100</v>
      </c>
      <c r="E16" s="23"/>
      <c r="F16" s="30" t="str">
        <f t="shared" si="0"/>
        <v/>
      </c>
      <c r="G16" s="23"/>
      <c r="H16" s="30" t="str">
        <f t="shared" si="1"/>
        <v/>
      </c>
      <c r="I16" s="25"/>
      <c r="J16" s="26"/>
      <c r="K16" s="26" t="s">
        <v>21</v>
      </c>
      <c r="L16" s="26"/>
    </row>
    <row r="17" spans="2:12" ht="20.25" customHeight="1" x14ac:dyDescent="0.2">
      <c r="B17" s="13" t="s">
        <v>25</v>
      </c>
      <c r="C17" s="14" t="s">
        <v>59</v>
      </c>
      <c r="D17" s="15">
        <v>350</v>
      </c>
      <c r="E17" s="16"/>
      <c r="F17" s="17" t="str">
        <f t="shared" si="0"/>
        <v/>
      </c>
      <c r="G17" s="16"/>
      <c r="H17" s="17" t="str">
        <f t="shared" si="1"/>
        <v/>
      </c>
      <c r="I17" s="18"/>
      <c r="J17" s="19"/>
      <c r="K17" s="19" t="s">
        <v>21</v>
      </c>
      <c r="L17" s="19"/>
    </row>
    <row r="18" spans="2:12" ht="20.25" customHeight="1" x14ac:dyDescent="0.2">
      <c r="B18" s="20" t="s">
        <v>25</v>
      </c>
      <c r="C18" s="21" t="s">
        <v>60</v>
      </c>
      <c r="D18" s="22">
        <v>120</v>
      </c>
      <c r="E18" s="23"/>
      <c r="F18" s="24" t="str">
        <f t="shared" si="0"/>
        <v/>
      </c>
      <c r="G18" s="23"/>
      <c r="H18" s="24" t="str">
        <f t="shared" si="1"/>
        <v/>
      </c>
      <c r="I18" s="25"/>
      <c r="J18" s="26"/>
      <c r="K18" s="26" t="s">
        <v>21</v>
      </c>
      <c r="L18" s="26"/>
    </row>
    <row r="19" spans="2:12" ht="20.25" customHeight="1" x14ac:dyDescent="0.2">
      <c r="B19" s="20" t="s">
        <v>25</v>
      </c>
      <c r="C19" s="21" t="s">
        <v>61</v>
      </c>
      <c r="D19" s="22">
        <v>50</v>
      </c>
      <c r="E19" s="23"/>
      <c r="F19" s="24" t="str">
        <f t="shared" si="0"/>
        <v/>
      </c>
      <c r="G19" s="23"/>
      <c r="H19" s="24" t="str">
        <f t="shared" si="1"/>
        <v/>
      </c>
      <c r="I19" s="25"/>
      <c r="J19" s="26"/>
      <c r="K19" s="26" t="s">
        <v>21</v>
      </c>
      <c r="L19" s="26"/>
    </row>
    <row r="20" spans="2:12" ht="20.25" customHeight="1" x14ac:dyDescent="0.2">
      <c r="B20" s="27" t="s">
        <v>26</v>
      </c>
      <c r="C20" s="14" t="s">
        <v>62</v>
      </c>
      <c r="D20" s="15">
        <v>120</v>
      </c>
      <c r="E20" s="16"/>
      <c r="F20" s="28" t="str">
        <f t="shared" si="0"/>
        <v/>
      </c>
      <c r="G20" s="16"/>
      <c r="H20" s="28" t="str">
        <f t="shared" si="1"/>
        <v/>
      </c>
      <c r="I20" s="18"/>
      <c r="J20" s="19"/>
      <c r="K20" s="19" t="s">
        <v>21</v>
      </c>
      <c r="L20" s="19"/>
    </row>
    <row r="21" spans="2:12" ht="20.25" customHeight="1" x14ac:dyDescent="0.2">
      <c r="B21" s="29" t="s">
        <v>26</v>
      </c>
      <c r="C21" s="21" t="s">
        <v>63</v>
      </c>
      <c r="D21" s="22">
        <v>150</v>
      </c>
      <c r="E21" s="23"/>
      <c r="F21" s="30" t="str">
        <f t="shared" si="0"/>
        <v/>
      </c>
      <c r="G21" s="23"/>
      <c r="H21" s="30" t="str">
        <f t="shared" si="1"/>
        <v/>
      </c>
      <c r="I21" s="25"/>
      <c r="J21" s="26"/>
      <c r="K21" s="26" t="s">
        <v>52</v>
      </c>
      <c r="L21" s="26"/>
    </row>
    <row r="22" spans="2:12" ht="20.25" customHeight="1" x14ac:dyDescent="0.2">
      <c r="B22" s="29" t="s">
        <v>26</v>
      </c>
      <c r="C22" s="21" t="s">
        <v>64</v>
      </c>
      <c r="D22" s="22">
        <v>80</v>
      </c>
      <c r="E22" s="23"/>
      <c r="F22" s="30" t="str">
        <f t="shared" si="0"/>
        <v/>
      </c>
      <c r="G22" s="23"/>
      <c r="H22" s="30" t="str">
        <f t="shared" si="1"/>
        <v/>
      </c>
      <c r="I22" s="25"/>
      <c r="J22" s="26"/>
      <c r="K22" s="26" t="s">
        <v>21</v>
      </c>
      <c r="L22" s="26"/>
    </row>
    <row r="23" spans="2:12" ht="20.25" customHeight="1" x14ac:dyDescent="0.2">
      <c r="B23" s="29" t="s">
        <v>26</v>
      </c>
      <c r="C23" s="21" t="s">
        <v>65</v>
      </c>
      <c r="D23" s="22">
        <v>60</v>
      </c>
      <c r="E23" s="23"/>
      <c r="F23" s="30" t="str">
        <f t="shared" si="0"/>
        <v/>
      </c>
      <c r="G23" s="23"/>
      <c r="H23" s="30" t="str">
        <f t="shared" si="1"/>
        <v/>
      </c>
      <c r="I23" s="25"/>
      <c r="J23" s="26"/>
      <c r="K23" s="26" t="s">
        <v>21</v>
      </c>
      <c r="L23" s="26"/>
    </row>
    <row r="24" spans="2:12" ht="20.25" customHeight="1" x14ac:dyDescent="0.2">
      <c r="B24" s="13" t="s">
        <v>28</v>
      </c>
      <c r="C24" s="14" t="s">
        <v>66</v>
      </c>
      <c r="D24" s="15">
        <v>80</v>
      </c>
      <c r="E24" s="16"/>
      <c r="F24" s="17" t="str">
        <f t="shared" si="0"/>
        <v/>
      </c>
      <c r="G24" s="16"/>
      <c r="H24" s="17" t="str">
        <f t="shared" si="1"/>
        <v/>
      </c>
      <c r="I24" s="18"/>
      <c r="J24" s="19"/>
      <c r="K24" s="19" t="s">
        <v>21</v>
      </c>
      <c r="L24" s="19"/>
    </row>
    <row r="25" spans="2:12" ht="20.25" customHeight="1" x14ac:dyDescent="0.2">
      <c r="B25" s="20" t="s">
        <v>28</v>
      </c>
      <c r="C25" s="21" t="s">
        <v>67</v>
      </c>
      <c r="D25" s="22">
        <v>100</v>
      </c>
      <c r="E25" s="23"/>
      <c r="F25" s="24" t="str">
        <f t="shared" si="0"/>
        <v/>
      </c>
      <c r="G25" s="23"/>
      <c r="H25" s="24" t="str">
        <f t="shared" si="1"/>
        <v/>
      </c>
      <c r="I25" s="25"/>
      <c r="J25" s="26"/>
      <c r="K25" s="26" t="s">
        <v>21</v>
      </c>
      <c r="L25" s="26"/>
    </row>
    <row r="26" spans="2:12" ht="20.25" customHeight="1" x14ac:dyDescent="0.2">
      <c r="B26" s="27" t="s">
        <v>30</v>
      </c>
      <c r="C26" s="14" t="s">
        <v>68</v>
      </c>
      <c r="D26" s="15">
        <v>60</v>
      </c>
      <c r="E26" s="16">
        <v>55</v>
      </c>
      <c r="F26" s="28">
        <f t="shared" si="0"/>
        <v>5</v>
      </c>
      <c r="G26" s="16">
        <v>55</v>
      </c>
      <c r="H26" s="28">
        <f t="shared" si="1"/>
        <v>0</v>
      </c>
      <c r="I26" s="18">
        <v>46208</v>
      </c>
      <c r="J26" s="19" t="s">
        <v>69</v>
      </c>
      <c r="K26" s="19" t="s">
        <v>20</v>
      </c>
      <c r="L26" s="19"/>
    </row>
    <row r="27" spans="2:12" ht="20.25" customHeight="1" x14ac:dyDescent="0.2">
      <c r="B27" s="29" t="s">
        <v>30</v>
      </c>
      <c r="C27" s="21" t="s">
        <v>70</v>
      </c>
      <c r="D27" s="22">
        <v>25</v>
      </c>
      <c r="E27" s="23"/>
      <c r="F27" s="30" t="str">
        <f t="shared" si="0"/>
        <v/>
      </c>
      <c r="G27" s="23"/>
      <c r="H27" s="30" t="str">
        <f t="shared" si="1"/>
        <v/>
      </c>
      <c r="I27" s="25"/>
      <c r="J27" s="26"/>
      <c r="K27" s="26" t="s">
        <v>21</v>
      </c>
      <c r="L27" s="26"/>
    </row>
    <row r="28" spans="2:12" ht="20.25" customHeight="1" x14ac:dyDescent="0.2">
      <c r="B28" s="29" t="s">
        <v>30</v>
      </c>
      <c r="C28" s="21" t="s">
        <v>71</v>
      </c>
      <c r="D28" s="22">
        <v>80</v>
      </c>
      <c r="E28" s="23"/>
      <c r="F28" s="30" t="str">
        <f t="shared" si="0"/>
        <v/>
      </c>
      <c r="G28" s="23"/>
      <c r="H28" s="30" t="str">
        <f t="shared" si="1"/>
        <v/>
      </c>
      <c r="I28" s="25"/>
      <c r="J28" s="26"/>
      <c r="K28" s="26" t="s">
        <v>21</v>
      </c>
      <c r="L28" s="26"/>
    </row>
    <row r="29" spans="2:12" ht="20.25" customHeight="1" x14ac:dyDescent="0.2">
      <c r="B29" s="13" t="s">
        <v>32</v>
      </c>
      <c r="C29" s="14" t="s">
        <v>72</v>
      </c>
      <c r="D29" s="15">
        <v>60</v>
      </c>
      <c r="E29" s="16"/>
      <c r="F29" s="17" t="str">
        <f t="shared" si="0"/>
        <v/>
      </c>
      <c r="G29" s="16"/>
      <c r="H29" s="17" t="str">
        <f t="shared" si="1"/>
        <v/>
      </c>
      <c r="I29" s="18"/>
      <c r="J29" s="19"/>
      <c r="K29" s="19" t="s">
        <v>21</v>
      </c>
      <c r="L29" s="19"/>
    </row>
    <row r="30" spans="2:12" ht="20.25" customHeight="1" x14ac:dyDescent="0.2">
      <c r="B30" s="20" t="s">
        <v>32</v>
      </c>
      <c r="C30" s="21" t="s">
        <v>73</v>
      </c>
      <c r="D30" s="22">
        <v>100</v>
      </c>
      <c r="E30" s="23"/>
      <c r="F30" s="24" t="str">
        <f t="shared" si="0"/>
        <v/>
      </c>
      <c r="G30" s="23"/>
      <c r="H30" s="24" t="str">
        <f t="shared" si="1"/>
        <v/>
      </c>
      <c r="I30" s="25"/>
      <c r="J30" s="26"/>
      <c r="K30" s="26" t="s">
        <v>21</v>
      </c>
      <c r="L30" s="26"/>
    </row>
    <row r="31" spans="2:12" ht="20.25" customHeight="1" x14ac:dyDescent="0.2">
      <c r="B31" s="20" t="s">
        <v>32</v>
      </c>
      <c r="C31" s="21" t="s">
        <v>74</v>
      </c>
      <c r="D31" s="22">
        <v>50</v>
      </c>
      <c r="E31" s="23"/>
      <c r="F31" s="24" t="str">
        <f t="shared" si="0"/>
        <v/>
      </c>
      <c r="G31" s="23"/>
      <c r="H31" s="24" t="str">
        <f t="shared" si="1"/>
        <v/>
      </c>
      <c r="I31" s="25"/>
      <c r="J31" s="26"/>
      <c r="K31" s="26" t="s">
        <v>21</v>
      </c>
      <c r="L31" s="26"/>
    </row>
    <row r="32" spans="2:12" ht="20.25" customHeight="1" x14ac:dyDescent="0.2">
      <c r="B32" s="27" t="s">
        <v>33</v>
      </c>
      <c r="C32" s="14" t="s">
        <v>75</v>
      </c>
      <c r="D32" s="15">
        <v>20</v>
      </c>
      <c r="E32" s="16"/>
      <c r="F32" s="28" t="str">
        <f t="shared" si="0"/>
        <v/>
      </c>
      <c r="G32" s="16"/>
      <c r="H32" s="28" t="str">
        <f t="shared" si="1"/>
        <v/>
      </c>
      <c r="I32" s="18"/>
      <c r="J32" s="19"/>
      <c r="K32" s="19" t="s">
        <v>21</v>
      </c>
      <c r="L32" s="19"/>
    </row>
    <row r="33" spans="2:12" ht="20.25" customHeight="1" x14ac:dyDescent="0.2">
      <c r="B33" s="29" t="s">
        <v>33</v>
      </c>
      <c r="C33" s="21" t="s">
        <v>76</v>
      </c>
      <c r="D33" s="22">
        <v>40</v>
      </c>
      <c r="E33" s="23"/>
      <c r="F33" s="30" t="str">
        <f t="shared" si="0"/>
        <v/>
      </c>
      <c r="G33" s="23"/>
      <c r="H33" s="30" t="str">
        <f t="shared" si="1"/>
        <v/>
      </c>
      <c r="I33" s="25"/>
      <c r="J33" s="26"/>
      <c r="K33" s="26" t="s">
        <v>21</v>
      </c>
      <c r="L33" s="26"/>
    </row>
    <row r="34" spans="2:12" ht="20.25" customHeight="1" x14ac:dyDescent="0.2">
      <c r="B34" s="29" t="s">
        <v>33</v>
      </c>
      <c r="C34" s="21" t="s">
        <v>77</v>
      </c>
      <c r="D34" s="22">
        <v>150</v>
      </c>
      <c r="E34" s="23"/>
      <c r="F34" s="30" t="str">
        <f t="shared" si="0"/>
        <v/>
      </c>
      <c r="G34" s="23"/>
      <c r="H34" s="30" t="str">
        <f t="shared" si="1"/>
        <v/>
      </c>
      <c r="I34" s="25"/>
      <c r="J34" s="26"/>
      <c r="K34" s="26" t="s">
        <v>21</v>
      </c>
      <c r="L34" s="26"/>
    </row>
    <row r="35" spans="2:12" ht="21.75" customHeight="1" x14ac:dyDescent="0.2">
      <c r="B35" s="6" t="s">
        <v>34</v>
      </c>
      <c r="C35" s="6"/>
      <c r="D35" s="11">
        <f>SUM(D7:D34)</f>
        <v>3730</v>
      </c>
      <c r="E35" s="11">
        <f>SUM(E7:E34)</f>
        <v>1487</v>
      </c>
      <c r="F35" s="11">
        <f>D35-E35</f>
        <v>2243</v>
      </c>
      <c r="G35" s="11">
        <f>SUM(G7:G34)</f>
        <v>773</v>
      </c>
      <c r="H35" s="11">
        <f>E35-G35</f>
        <v>714</v>
      </c>
      <c r="I35" s="6"/>
      <c r="J35" s="6"/>
      <c r="K35" s="6"/>
      <c r="L35" s="6"/>
    </row>
  </sheetData>
  <mergeCells count="3">
    <mergeCell ref="B1:L1"/>
    <mergeCell ref="B3:L3"/>
    <mergeCell ref="B4:L4"/>
  </mergeCells>
  <conditionalFormatting sqref="K7:K34">
    <cfRule type="cellIs" dxfId="2" priority="2" operator="equal">
      <formula>"Bezahlt"</formula>
    </cfRule>
    <cfRule type="cellIs" dxfId="1" priority="3" operator="equal">
      <formula>"Gebucht"</formula>
    </cfRule>
  </conditionalFormatting>
  <dataValidations count="1">
    <dataValidation type="list" allowBlank="1" sqref="K7:K34" xr:uid="{00000000-0002-0000-0100-000000000000}">
      <formula1>"Offen,In Planung,Gebucht,Bezahlt"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52AC"/>
  </sheetPr>
  <dimension ref="B1:F18"/>
  <sheetViews>
    <sheetView showGridLines="0" zoomScaleNormal="100" workbookViewId="0">
      <selection activeCell="E23" sqref="E23"/>
    </sheetView>
  </sheetViews>
  <sheetFormatPr baseColWidth="10" defaultColWidth="8.6640625" defaultRowHeight="15" x14ac:dyDescent="0.2"/>
  <cols>
    <col min="1" max="1" width="2.5" customWidth="1"/>
    <col min="2" max="2" width="36" customWidth="1"/>
    <col min="3" max="3" width="18" customWidth="1"/>
    <col min="4" max="4" width="3" customWidth="1"/>
    <col min="5" max="5" width="36" customWidth="1"/>
    <col min="6" max="6" width="18" customWidth="1"/>
  </cols>
  <sheetData>
    <row r="1" spans="2:6" ht="30" customHeight="1" x14ac:dyDescent="0.3">
      <c r="B1" s="74" t="s">
        <v>78</v>
      </c>
      <c r="C1" s="74"/>
      <c r="D1" s="74"/>
      <c r="E1" s="74"/>
      <c r="F1" s="74"/>
    </row>
    <row r="3" spans="2:6" ht="25.5" customHeight="1" x14ac:dyDescent="0.2">
      <c r="B3" s="75" t="s">
        <v>79</v>
      </c>
      <c r="C3" s="75"/>
      <c r="D3" s="75"/>
      <c r="E3" s="75"/>
      <c r="F3" s="75"/>
    </row>
    <row r="4" spans="2:6" ht="22.5" customHeight="1" x14ac:dyDescent="0.2">
      <c r="B4" s="78" t="s">
        <v>37</v>
      </c>
      <c r="C4" s="78"/>
      <c r="D4" s="78"/>
      <c r="E4" s="78"/>
      <c r="F4" s="78"/>
    </row>
    <row r="6" spans="2:6" ht="18.75" customHeight="1" x14ac:dyDescent="0.25">
      <c r="B6" s="79" t="s">
        <v>80</v>
      </c>
      <c r="C6" s="79"/>
      <c r="E6" s="79" t="s">
        <v>81</v>
      </c>
      <c r="F6" s="79"/>
    </row>
    <row r="8" spans="2:6" ht="21" customHeight="1" x14ac:dyDescent="0.2">
      <c r="B8" s="31" t="s">
        <v>82</v>
      </c>
      <c r="C8" s="32">
        <v>46298</v>
      </c>
      <c r="E8" s="31" t="s">
        <v>83</v>
      </c>
      <c r="F8" s="33">
        <v>10</v>
      </c>
    </row>
    <row r="9" spans="2:6" ht="21" customHeight="1" x14ac:dyDescent="0.2">
      <c r="B9" s="31" t="s">
        <v>84</v>
      </c>
      <c r="C9" s="34">
        <v>800</v>
      </c>
      <c r="E9" s="31" t="s">
        <v>85</v>
      </c>
      <c r="F9" s="33">
        <v>2</v>
      </c>
    </row>
    <row r="10" spans="2:6" ht="21" customHeight="1" x14ac:dyDescent="0.2">
      <c r="B10" s="31" t="s">
        <v>86</v>
      </c>
      <c r="C10" s="35">
        <f>Budgetplaner!D35</f>
        <v>3730</v>
      </c>
      <c r="E10" s="31" t="s">
        <v>87</v>
      </c>
      <c r="F10" s="35">
        <f>SUMIF(Budgetplaner!$B:$B,"Verpflegung",Budgetplaner!D:D)+SUMIF(Budgetplaner!$B:$B,"Aktivitäten &amp; Ausflüge",Budgetplaner!D:D)+SUMIF(Budgetplaner!$B:$B,"Shopping &amp; Souvenirs",Budgetplaner!D:D)+SUMIF(Budgetplaner!$B:$B,"Sonstiges",Budgetplaner!D:D)</f>
        <v>1320</v>
      </c>
    </row>
    <row r="11" spans="2:6" ht="21" customHeight="1" x14ac:dyDescent="0.2">
      <c r="B11" s="31" t="s">
        <v>88</v>
      </c>
      <c r="C11" s="35">
        <f>MAX(0,C10-C9)</f>
        <v>2930</v>
      </c>
      <c r="E11" s="36" t="s">
        <v>89</v>
      </c>
      <c r="F11" s="37"/>
    </row>
    <row r="12" spans="2:6" ht="21" customHeight="1" x14ac:dyDescent="0.2">
      <c r="B12" s="31" t="s">
        <v>90</v>
      </c>
      <c r="C12" s="38">
        <f ca="1">MAX(1,(YEAR(C8)-YEAR(TODAY()))*12+MONTH(C8)-MONTH(TODAY()))</f>
        <v>3</v>
      </c>
      <c r="E12" s="31" t="s">
        <v>91</v>
      </c>
      <c r="F12" s="39">
        <f>IF(F8=0,0,F10/F8)</f>
        <v>132</v>
      </c>
    </row>
    <row r="13" spans="2:6" ht="25.5" customHeight="1" x14ac:dyDescent="0.2">
      <c r="B13" s="40" t="s">
        <v>92</v>
      </c>
      <c r="C13" s="41">
        <f ca="1">C11/C12</f>
        <v>976.66666666666663</v>
      </c>
      <c r="E13" s="40" t="s">
        <v>93</v>
      </c>
      <c r="F13" s="42">
        <f>IF(F8*F9=0,0,F10/F8/F9)</f>
        <v>66</v>
      </c>
    </row>
    <row r="16" spans="2:6" ht="15" customHeight="1" x14ac:dyDescent="0.2">
      <c r="B16" s="77" t="s">
        <v>129</v>
      </c>
      <c r="C16" s="77"/>
      <c r="D16" s="77"/>
      <c r="E16" s="77"/>
      <c r="F16" s="77"/>
    </row>
    <row r="17" spans="2:6" ht="15" customHeight="1" x14ac:dyDescent="0.2">
      <c r="B17" s="77"/>
      <c r="C17" s="77"/>
      <c r="D17" s="77"/>
      <c r="E17" s="77"/>
      <c r="F17" s="77"/>
    </row>
    <row r="18" spans="2:6" ht="15" customHeight="1" x14ac:dyDescent="0.2">
      <c r="B18" s="77"/>
      <c r="C18" s="77"/>
      <c r="D18" s="77"/>
      <c r="E18" s="77"/>
      <c r="F18" s="77"/>
    </row>
  </sheetData>
  <mergeCells count="6">
    <mergeCell ref="B16:F18"/>
    <mergeCell ref="B1:F1"/>
    <mergeCell ref="B3:F3"/>
    <mergeCell ref="B4:F4"/>
    <mergeCell ref="B6:C6"/>
    <mergeCell ref="E6:F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D52AC"/>
  </sheetPr>
  <dimension ref="B1:F37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baseColWidth="10" defaultColWidth="8.6640625" defaultRowHeight="15" x14ac:dyDescent="0.2"/>
  <cols>
    <col min="1" max="1" width="2.5" customWidth="1"/>
    <col min="2" max="2" width="12" customWidth="1"/>
    <col min="3" max="3" width="50" customWidth="1"/>
    <col min="4" max="4" width="22" customWidth="1"/>
    <col min="5" max="5" width="18" customWidth="1"/>
    <col min="6" max="6" width="30" customWidth="1"/>
  </cols>
  <sheetData>
    <row r="1" spans="2:6" ht="30" customHeight="1" x14ac:dyDescent="0.3">
      <c r="B1" s="74" t="s">
        <v>94</v>
      </c>
      <c r="C1" s="74"/>
      <c r="D1" s="74"/>
      <c r="E1" s="74"/>
      <c r="F1" s="74"/>
    </row>
    <row r="3" spans="2:6" ht="21" customHeight="1" x14ac:dyDescent="0.2">
      <c r="B3" s="76" t="s">
        <v>95</v>
      </c>
      <c r="C3" s="76"/>
      <c r="D3" s="76"/>
      <c r="E3" s="76"/>
      <c r="F3" s="76"/>
    </row>
    <row r="4" spans="2:6" ht="21" customHeight="1" x14ac:dyDescent="0.2">
      <c r="B4" s="78" t="s">
        <v>37</v>
      </c>
      <c r="C4" s="78"/>
      <c r="D4" s="78"/>
      <c r="E4" s="78"/>
      <c r="F4" s="78"/>
    </row>
    <row r="6" spans="2:6" ht="15.75" customHeight="1" x14ac:dyDescent="0.2">
      <c r="C6" s="81" t="s">
        <v>96</v>
      </c>
      <c r="D6" s="81"/>
      <c r="E6" s="43" t="str">
        <f>COUNTIF(B9:B37,"Erledigt")&amp;" von "&amp;COUNTIF(B9:B37,"Erledigt")+COUNTIF(B9:B37,"Offen")&amp;" Aufgaben erledigt"</f>
        <v>0 von 24 Aufgaben erledigt</v>
      </c>
    </row>
    <row r="8" spans="2:6" ht="24" customHeight="1" x14ac:dyDescent="0.2">
      <c r="B8" s="44" t="s">
        <v>42</v>
      </c>
      <c r="C8" s="44" t="s">
        <v>97</v>
      </c>
      <c r="D8" s="44" t="s">
        <v>98</v>
      </c>
      <c r="E8" s="44" t="s">
        <v>99</v>
      </c>
      <c r="F8" s="44" t="s">
        <v>43</v>
      </c>
    </row>
    <row r="9" spans="2:6" ht="22.5" customHeight="1" x14ac:dyDescent="0.2">
      <c r="B9" s="80" t="s">
        <v>100</v>
      </c>
      <c r="C9" s="80"/>
      <c r="D9" s="80"/>
      <c r="E9" s="80"/>
      <c r="F9" s="80"/>
    </row>
    <row r="10" spans="2:6" ht="20.25" customHeight="1" x14ac:dyDescent="0.2">
      <c r="B10" s="45" t="s">
        <v>21</v>
      </c>
      <c r="C10" s="46" t="s">
        <v>101</v>
      </c>
      <c r="D10" s="47" t="s">
        <v>100</v>
      </c>
      <c r="E10" s="46"/>
      <c r="F10" s="46"/>
    </row>
    <row r="11" spans="2:6" ht="20.25" customHeight="1" x14ac:dyDescent="0.2">
      <c r="B11" s="45" t="s">
        <v>21</v>
      </c>
      <c r="C11" s="48" t="s">
        <v>102</v>
      </c>
      <c r="D11" s="49" t="s">
        <v>100</v>
      </c>
      <c r="E11" s="48"/>
      <c r="F11" s="48"/>
    </row>
    <row r="12" spans="2:6" ht="20.25" customHeight="1" x14ac:dyDescent="0.2">
      <c r="B12" s="45" t="s">
        <v>21</v>
      </c>
      <c r="C12" s="46" t="s">
        <v>103</v>
      </c>
      <c r="D12" s="47" t="s">
        <v>100</v>
      </c>
      <c r="E12" s="46"/>
      <c r="F12" s="46"/>
    </row>
    <row r="13" spans="2:6" ht="20.25" customHeight="1" x14ac:dyDescent="0.2">
      <c r="B13" s="45" t="s">
        <v>21</v>
      </c>
      <c r="C13" s="48" t="s">
        <v>104</v>
      </c>
      <c r="D13" s="49" t="s">
        <v>100</v>
      </c>
      <c r="E13" s="48"/>
      <c r="F13" s="48"/>
    </row>
    <row r="14" spans="2:6" ht="20.25" customHeight="1" x14ac:dyDescent="0.2">
      <c r="B14" s="45" t="s">
        <v>21</v>
      </c>
      <c r="C14" s="46" t="s">
        <v>105</v>
      </c>
      <c r="D14" s="47" t="s">
        <v>100</v>
      </c>
      <c r="E14" s="46"/>
      <c r="F14" s="46"/>
    </row>
    <row r="15" spans="2:6" ht="20.25" customHeight="1" x14ac:dyDescent="0.2">
      <c r="B15" s="45" t="s">
        <v>21</v>
      </c>
      <c r="C15" s="48" t="s">
        <v>106</v>
      </c>
      <c r="D15" s="49" t="s">
        <v>100</v>
      </c>
      <c r="E15" s="48"/>
      <c r="F15" s="48"/>
    </row>
    <row r="16" spans="2:6" ht="22.5" customHeight="1" x14ac:dyDescent="0.2">
      <c r="B16" s="80" t="s">
        <v>107</v>
      </c>
      <c r="C16" s="80"/>
      <c r="D16" s="80"/>
      <c r="E16" s="80"/>
      <c r="F16" s="80"/>
    </row>
    <row r="17" spans="2:6" ht="20.25" customHeight="1" x14ac:dyDescent="0.2">
      <c r="B17" s="45" t="s">
        <v>21</v>
      </c>
      <c r="C17" s="46" t="s">
        <v>108</v>
      </c>
      <c r="D17" s="47" t="s">
        <v>107</v>
      </c>
      <c r="E17" s="46"/>
      <c r="F17" s="46"/>
    </row>
    <row r="18" spans="2:6" ht="20.25" customHeight="1" x14ac:dyDescent="0.2">
      <c r="B18" s="45" t="s">
        <v>21</v>
      </c>
      <c r="C18" s="48" t="s">
        <v>109</v>
      </c>
      <c r="D18" s="49" t="s">
        <v>107</v>
      </c>
      <c r="E18" s="48"/>
      <c r="F18" s="48"/>
    </row>
    <row r="19" spans="2:6" ht="20.25" customHeight="1" x14ac:dyDescent="0.2">
      <c r="B19" s="45" t="s">
        <v>21</v>
      </c>
      <c r="C19" s="46" t="s">
        <v>110</v>
      </c>
      <c r="D19" s="47" t="s">
        <v>107</v>
      </c>
      <c r="E19" s="46"/>
      <c r="F19" s="46"/>
    </row>
    <row r="20" spans="2:6" ht="20.25" customHeight="1" x14ac:dyDescent="0.2">
      <c r="B20" s="45" t="s">
        <v>21</v>
      </c>
      <c r="C20" s="48" t="s">
        <v>111</v>
      </c>
      <c r="D20" s="49" t="s">
        <v>107</v>
      </c>
      <c r="E20" s="48"/>
      <c r="F20" s="48"/>
    </row>
    <row r="21" spans="2:6" ht="20.25" customHeight="1" x14ac:dyDescent="0.2">
      <c r="B21" s="45" t="s">
        <v>21</v>
      </c>
      <c r="C21" s="46" t="s">
        <v>112</v>
      </c>
      <c r="D21" s="47" t="s">
        <v>107</v>
      </c>
      <c r="E21" s="46"/>
      <c r="F21" s="46"/>
    </row>
    <row r="22" spans="2:6" ht="22.5" customHeight="1" x14ac:dyDescent="0.2">
      <c r="B22" s="80" t="s">
        <v>113</v>
      </c>
      <c r="C22" s="80"/>
      <c r="D22" s="80"/>
      <c r="E22" s="80"/>
      <c r="F22" s="80"/>
    </row>
    <row r="23" spans="2:6" ht="20.25" customHeight="1" x14ac:dyDescent="0.2">
      <c r="B23" s="45" t="s">
        <v>21</v>
      </c>
      <c r="C23" s="46" t="s">
        <v>114</v>
      </c>
      <c r="D23" s="47" t="s">
        <v>113</v>
      </c>
      <c r="E23" s="46"/>
      <c r="F23" s="46"/>
    </row>
    <row r="24" spans="2:6" ht="20.25" customHeight="1" x14ac:dyDescent="0.2">
      <c r="B24" s="45" t="s">
        <v>21</v>
      </c>
      <c r="C24" s="48" t="s">
        <v>115</v>
      </c>
      <c r="D24" s="49" t="s">
        <v>113</v>
      </c>
      <c r="E24" s="48"/>
      <c r="F24" s="48"/>
    </row>
    <row r="25" spans="2:6" ht="20.25" customHeight="1" x14ac:dyDescent="0.2">
      <c r="B25" s="45" t="s">
        <v>21</v>
      </c>
      <c r="C25" s="46" t="s">
        <v>116</v>
      </c>
      <c r="D25" s="47" t="s">
        <v>113</v>
      </c>
      <c r="E25" s="46"/>
      <c r="F25" s="46"/>
    </row>
    <row r="26" spans="2:6" ht="20.25" customHeight="1" x14ac:dyDescent="0.2">
      <c r="B26" s="45" t="s">
        <v>21</v>
      </c>
      <c r="C26" s="48" t="s">
        <v>117</v>
      </c>
      <c r="D26" s="49" t="s">
        <v>113</v>
      </c>
      <c r="E26" s="48"/>
      <c r="F26" s="48"/>
    </row>
    <row r="27" spans="2:6" ht="22.5" customHeight="1" x14ac:dyDescent="0.2">
      <c r="B27" s="80" t="s">
        <v>118</v>
      </c>
      <c r="C27" s="80"/>
      <c r="D27" s="80"/>
      <c r="E27" s="80"/>
      <c r="F27" s="80"/>
    </row>
    <row r="28" spans="2:6" ht="20.25" customHeight="1" x14ac:dyDescent="0.2">
      <c r="B28" s="45" t="s">
        <v>21</v>
      </c>
      <c r="C28" s="46" t="s">
        <v>119</v>
      </c>
      <c r="D28" s="47" t="s">
        <v>118</v>
      </c>
      <c r="E28" s="46"/>
      <c r="F28" s="46"/>
    </row>
    <row r="29" spans="2:6" ht="20.25" customHeight="1" x14ac:dyDescent="0.2">
      <c r="B29" s="45" t="s">
        <v>21</v>
      </c>
      <c r="C29" s="48" t="s">
        <v>120</v>
      </c>
      <c r="D29" s="49" t="s">
        <v>118</v>
      </c>
      <c r="E29" s="48"/>
      <c r="F29" s="48"/>
    </row>
    <row r="30" spans="2:6" ht="20.25" customHeight="1" x14ac:dyDescent="0.2">
      <c r="B30" s="45" t="s">
        <v>21</v>
      </c>
      <c r="C30" s="46" t="s">
        <v>121</v>
      </c>
      <c r="D30" s="47" t="s">
        <v>118</v>
      </c>
      <c r="E30" s="46"/>
      <c r="F30" s="46"/>
    </row>
    <row r="31" spans="2:6" ht="20.25" customHeight="1" x14ac:dyDescent="0.2">
      <c r="B31" s="45" t="s">
        <v>21</v>
      </c>
      <c r="C31" s="48" t="s">
        <v>122</v>
      </c>
      <c r="D31" s="49" t="s">
        <v>118</v>
      </c>
      <c r="E31" s="48"/>
      <c r="F31" s="48"/>
    </row>
    <row r="32" spans="2:6" ht="20.25" customHeight="1" x14ac:dyDescent="0.2">
      <c r="B32" s="45" t="s">
        <v>21</v>
      </c>
      <c r="C32" s="46" t="s">
        <v>123</v>
      </c>
      <c r="D32" s="47" t="s">
        <v>118</v>
      </c>
      <c r="E32" s="46"/>
      <c r="F32" s="46"/>
    </row>
    <row r="33" spans="2:6" ht="22.5" customHeight="1" x14ac:dyDescent="0.2">
      <c r="B33" s="80" t="s">
        <v>124</v>
      </c>
      <c r="C33" s="80"/>
      <c r="D33" s="80"/>
      <c r="E33" s="80"/>
      <c r="F33" s="80"/>
    </row>
    <row r="34" spans="2:6" ht="20.25" customHeight="1" x14ac:dyDescent="0.2">
      <c r="B34" s="45" t="s">
        <v>21</v>
      </c>
      <c r="C34" s="46" t="s">
        <v>125</v>
      </c>
      <c r="D34" s="47" t="s">
        <v>124</v>
      </c>
      <c r="E34" s="46"/>
      <c r="F34" s="46"/>
    </row>
    <row r="35" spans="2:6" ht="20.25" customHeight="1" x14ac:dyDescent="0.2">
      <c r="B35" s="45" t="s">
        <v>21</v>
      </c>
      <c r="C35" s="48" t="s">
        <v>126</v>
      </c>
      <c r="D35" s="49" t="s">
        <v>124</v>
      </c>
      <c r="E35" s="48"/>
      <c r="F35" s="48"/>
    </row>
    <row r="36" spans="2:6" ht="20.25" customHeight="1" x14ac:dyDescent="0.2">
      <c r="B36" s="45" t="s">
        <v>21</v>
      </c>
      <c r="C36" s="46" t="s">
        <v>127</v>
      </c>
      <c r="D36" s="47" t="s">
        <v>124</v>
      </c>
      <c r="E36" s="46"/>
      <c r="F36" s="46"/>
    </row>
    <row r="37" spans="2:6" ht="20.25" customHeight="1" x14ac:dyDescent="0.2">
      <c r="B37" s="45" t="s">
        <v>21</v>
      </c>
      <c r="C37" s="48" t="s">
        <v>128</v>
      </c>
      <c r="D37" s="49" t="s">
        <v>124</v>
      </c>
      <c r="E37" s="48"/>
      <c r="F37" s="48"/>
    </row>
  </sheetData>
  <mergeCells count="9">
    <mergeCell ref="B16:F16"/>
    <mergeCell ref="B22:F22"/>
    <mergeCell ref="B27:F27"/>
    <mergeCell ref="B33:F33"/>
    <mergeCell ref="B1:F1"/>
    <mergeCell ref="B3:F3"/>
    <mergeCell ref="B4:F4"/>
    <mergeCell ref="C6:D6"/>
    <mergeCell ref="B9:F9"/>
  </mergeCells>
  <conditionalFormatting sqref="B9:B37">
    <cfRule type="cellIs" dxfId="0" priority="2" operator="equal">
      <formula>"Erledigt"</formula>
    </cfRule>
  </conditionalFormatting>
  <dataValidations count="1">
    <dataValidation type="list" allowBlank="1" sqref="B9:B37" xr:uid="{00000000-0002-0000-0300-000000000000}">
      <formula1>"Offen,Erledigt"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Übersicht</vt:lpstr>
      <vt:lpstr>Budgetplaner</vt:lpstr>
      <vt:lpstr>Sparplan</vt:lpstr>
      <vt:lpstr>Checkliste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fhoch3</dc:creator>
  <cp:keywords/>
  <dc:description/>
  <cp:lastModifiedBy>TB</cp:lastModifiedBy>
  <cp:revision>4</cp:revision>
  <dcterms:created xsi:type="dcterms:W3CDTF">2026-07-16T07:25:50Z</dcterms:created>
  <dcterms:modified xsi:type="dcterms:W3CDTF">2026-07-31T15:51:10Z</dcterms:modified>
  <cp:category/>
  <dc:language>en-US</dc:language>
</cp:coreProperties>
</file>